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ocument\ตัวอย่าง Code\TSFC\doc\cb\"/>
    </mc:Choice>
  </mc:AlternateContent>
  <workbookProtection workbookAlgorithmName="SHA-512" workbookHashValue="OjGm6p0fuH1NaqlL/Uu+EWHCQ2zx9RC0onZBCX5PCmfZGknPixTgI2kX+K6HU+GQvjM/jWupVH3vISuso9+SGQ==" workbookSaltValue="DWSwTuswlQ94s2jdGAMaCg==" workbookSpinCount="100000" lockStructure="1"/>
  <bookViews>
    <workbookView xWindow="0" yWindow="0" windowWidth="24000" windowHeight="9600"/>
  </bookViews>
  <sheets>
    <sheet name="ตัวอย่างการคำนวณCB " sheetId="1" r:id="rId1"/>
    <sheet name="คำศัพท์ที่ควรรู้เกี่ยวกับCB" sheetId="2" r:id="rId2"/>
  </sheets>
  <definedNames>
    <definedName name="_xlnm.Print_Area" localSheetId="1">คำศัพท์ที่ควรรู้เกี่ยวกับCB!$A$1:$E$36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66" i="1" l="1"/>
  <c r="M266" i="1"/>
  <c r="I266" i="1"/>
  <c r="N266" i="1" s="1"/>
  <c r="N265" i="1"/>
  <c r="I265" i="1"/>
  <c r="M265" i="1" s="1"/>
  <c r="I264" i="1"/>
  <c r="O263" i="1"/>
  <c r="M263" i="1"/>
  <c r="I263" i="1"/>
  <c r="N263" i="1" s="1"/>
  <c r="O262" i="1"/>
  <c r="N262" i="1"/>
  <c r="M262" i="1"/>
  <c r="I262" i="1"/>
  <c r="N255" i="1"/>
  <c r="I255" i="1"/>
  <c r="M255" i="1" s="1"/>
  <c r="O254" i="1"/>
  <c r="N254" i="1"/>
  <c r="M254" i="1"/>
  <c r="I254" i="1"/>
  <c r="O253" i="1"/>
  <c r="M253" i="1"/>
  <c r="I253" i="1"/>
  <c r="N253" i="1" s="1"/>
  <c r="N252" i="1"/>
  <c r="I252" i="1"/>
  <c r="M252" i="1" s="1"/>
  <c r="I251" i="1"/>
  <c r="O243" i="1"/>
  <c r="N243" i="1"/>
  <c r="M243" i="1"/>
  <c r="I243" i="1"/>
  <c r="I242" i="1"/>
  <c r="N241" i="1"/>
  <c r="I241" i="1"/>
  <c r="M241" i="1" s="1"/>
  <c r="O240" i="1"/>
  <c r="M240" i="1"/>
  <c r="I240" i="1"/>
  <c r="N240" i="1" s="1"/>
  <c r="O239" i="1"/>
  <c r="M239" i="1"/>
  <c r="I239" i="1"/>
  <c r="N239" i="1" s="1"/>
  <c r="I233" i="1"/>
  <c r="O232" i="1"/>
  <c r="M232" i="1"/>
  <c r="I232" i="1"/>
  <c r="N232" i="1" s="1"/>
  <c r="O231" i="1"/>
  <c r="M231" i="1"/>
  <c r="I231" i="1"/>
  <c r="N231" i="1" s="1"/>
  <c r="I230" i="1"/>
  <c r="N229" i="1"/>
  <c r="I229" i="1"/>
  <c r="M229" i="1" s="1"/>
  <c r="O223" i="1"/>
  <c r="M223" i="1"/>
  <c r="I223" i="1"/>
  <c r="N223" i="1" s="1"/>
  <c r="N222" i="1"/>
  <c r="I222" i="1"/>
  <c r="M222" i="1" s="1"/>
  <c r="I221" i="1"/>
  <c r="I224" i="1" s="1"/>
  <c r="B220" i="1" s="1"/>
  <c r="B222" i="1" s="1"/>
  <c r="O220" i="1"/>
  <c r="M220" i="1"/>
  <c r="I220" i="1"/>
  <c r="N220" i="1" s="1"/>
  <c r="O219" i="1"/>
  <c r="M219" i="1"/>
  <c r="I219" i="1"/>
  <c r="N219" i="1" s="1"/>
  <c r="N212" i="1"/>
  <c r="I212" i="1"/>
  <c r="M212" i="1" s="1"/>
  <c r="O211" i="1"/>
  <c r="M211" i="1"/>
  <c r="I211" i="1"/>
  <c r="N211" i="1" s="1"/>
  <c r="O210" i="1"/>
  <c r="M210" i="1"/>
  <c r="I210" i="1"/>
  <c r="N210" i="1" s="1"/>
  <c r="N209" i="1"/>
  <c r="I209" i="1"/>
  <c r="M209" i="1" s="1"/>
  <c r="I208" i="1"/>
  <c r="O200" i="1"/>
  <c r="M200" i="1"/>
  <c r="I200" i="1"/>
  <c r="N200" i="1" s="1"/>
  <c r="I199" i="1"/>
  <c r="N198" i="1"/>
  <c r="I198" i="1"/>
  <c r="M198" i="1" s="1"/>
  <c r="O197" i="1"/>
  <c r="M197" i="1"/>
  <c r="I197" i="1"/>
  <c r="N197" i="1" s="1"/>
  <c r="O196" i="1"/>
  <c r="M196" i="1"/>
  <c r="I196" i="1"/>
  <c r="N196" i="1" s="1"/>
  <c r="I187" i="1"/>
  <c r="O186" i="1"/>
  <c r="M186" i="1"/>
  <c r="I186" i="1"/>
  <c r="N186" i="1" s="1"/>
  <c r="O185" i="1"/>
  <c r="M185" i="1"/>
  <c r="I185" i="1"/>
  <c r="N185" i="1" s="1"/>
  <c r="I184" i="1"/>
  <c r="N183" i="1"/>
  <c r="I183" i="1"/>
  <c r="M183" i="1" s="1"/>
  <c r="I176" i="1"/>
  <c r="B172" i="1" s="1"/>
  <c r="B174" i="1" s="1"/>
  <c r="O175" i="1"/>
  <c r="M175" i="1"/>
  <c r="I175" i="1"/>
  <c r="N175" i="1" s="1"/>
  <c r="N174" i="1"/>
  <c r="I174" i="1"/>
  <c r="M174" i="1" s="1"/>
  <c r="I173" i="1"/>
  <c r="O172" i="1"/>
  <c r="M172" i="1"/>
  <c r="I172" i="1"/>
  <c r="N172" i="1" s="1"/>
  <c r="O171" i="1"/>
  <c r="M171" i="1"/>
  <c r="I171" i="1"/>
  <c r="N171" i="1" s="1"/>
  <c r="N166" i="1"/>
  <c r="I166" i="1"/>
  <c r="M166" i="1" s="1"/>
  <c r="O165" i="1"/>
  <c r="M165" i="1"/>
  <c r="I165" i="1"/>
  <c r="N165" i="1" s="1"/>
  <c r="M164" i="1"/>
  <c r="I164" i="1"/>
  <c r="O164" i="1" s="1"/>
  <c r="N163" i="1"/>
  <c r="I163" i="1"/>
  <c r="M163" i="1" s="1"/>
  <c r="I162" i="1"/>
  <c r="O155" i="1"/>
  <c r="I155" i="1"/>
  <c r="N155" i="1" s="1"/>
  <c r="I154" i="1"/>
  <c r="N153" i="1"/>
  <c r="I153" i="1"/>
  <c r="M153" i="1" s="1"/>
  <c r="O152" i="1"/>
  <c r="M152" i="1"/>
  <c r="I152" i="1"/>
  <c r="N152" i="1" s="1"/>
  <c r="O151" i="1"/>
  <c r="M151" i="1"/>
  <c r="I151" i="1"/>
  <c r="I144" i="1"/>
  <c r="M143" i="1"/>
  <c r="I143" i="1"/>
  <c r="O143" i="1" s="1"/>
  <c r="O142" i="1"/>
  <c r="I142" i="1"/>
  <c r="N142" i="1" s="1"/>
  <c r="I141" i="1"/>
  <c r="N140" i="1"/>
  <c r="I140" i="1"/>
  <c r="M140" i="1" s="1"/>
  <c r="N133" i="1"/>
  <c r="M133" i="1"/>
  <c r="I133" i="1"/>
  <c r="O133" i="1" s="1"/>
  <c r="O132" i="1"/>
  <c r="N132" i="1"/>
  <c r="I132" i="1"/>
  <c r="M132" i="1" s="1"/>
  <c r="I131" i="1"/>
  <c r="O131" i="1" s="1"/>
  <c r="N130" i="1"/>
  <c r="M130" i="1"/>
  <c r="I130" i="1"/>
  <c r="O130" i="1" s="1"/>
  <c r="O129" i="1"/>
  <c r="I129" i="1"/>
  <c r="N129" i="1" s="1"/>
  <c r="O121" i="1"/>
  <c r="N121" i="1"/>
  <c r="I121" i="1"/>
  <c r="M121" i="1" s="1"/>
  <c r="O120" i="1"/>
  <c r="I120" i="1"/>
  <c r="N120" i="1" s="1"/>
  <c r="N119" i="1"/>
  <c r="M119" i="1"/>
  <c r="I119" i="1"/>
  <c r="O119" i="1" s="1"/>
  <c r="O118" i="1"/>
  <c r="N118" i="1"/>
  <c r="I118" i="1"/>
  <c r="M118" i="1" s="1"/>
  <c r="I117" i="1"/>
  <c r="I122" i="1" s="1"/>
  <c r="B118" i="1" s="1"/>
  <c r="B120" i="1" s="1"/>
  <c r="O108" i="1"/>
  <c r="I108" i="1"/>
  <c r="N108" i="1" s="1"/>
  <c r="I107" i="1"/>
  <c r="O107" i="1" s="1"/>
  <c r="O106" i="1"/>
  <c r="N106" i="1"/>
  <c r="I106" i="1"/>
  <c r="M106" i="1" s="1"/>
  <c r="O105" i="1"/>
  <c r="I105" i="1"/>
  <c r="N105" i="1" s="1"/>
  <c r="N104" i="1"/>
  <c r="M104" i="1"/>
  <c r="I104" i="1"/>
  <c r="I109" i="1" s="1"/>
  <c r="B105" i="1" s="1"/>
  <c r="B107" i="1" s="1"/>
  <c r="I96" i="1"/>
  <c r="O96" i="1" s="1"/>
  <c r="N95" i="1"/>
  <c r="M95" i="1"/>
  <c r="I95" i="1"/>
  <c r="O95" i="1" s="1"/>
  <c r="O94" i="1"/>
  <c r="I94" i="1"/>
  <c r="N94" i="1" s="1"/>
  <c r="I93" i="1"/>
  <c r="O93" i="1" s="1"/>
  <c r="O92" i="1"/>
  <c r="N92" i="1"/>
  <c r="I92" i="1"/>
  <c r="M92" i="1" s="1"/>
  <c r="N87" i="1"/>
  <c r="M87" i="1"/>
  <c r="I87" i="1"/>
  <c r="O87" i="1" s="1"/>
  <c r="O86" i="1"/>
  <c r="N86" i="1"/>
  <c r="I86" i="1"/>
  <c r="M86" i="1" s="1"/>
  <c r="I85" i="1"/>
  <c r="O85" i="1" s="1"/>
  <c r="N84" i="1"/>
  <c r="M84" i="1"/>
  <c r="I84" i="1"/>
  <c r="O84" i="1" s="1"/>
  <c r="O83" i="1"/>
  <c r="I83" i="1"/>
  <c r="N83" i="1" s="1"/>
  <c r="O75" i="1"/>
  <c r="N75" i="1"/>
  <c r="I75" i="1"/>
  <c r="M75" i="1" s="1"/>
  <c r="O74" i="1"/>
  <c r="I74" i="1"/>
  <c r="N74" i="1" s="1"/>
  <c r="N73" i="1"/>
  <c r="M73" i="1"/>
  <c r="I73" i="1"/>
  <c r="O73" i="1" s="1"/>
  <c r="O72" i="1"/>
  <c r="N72" i="1"/>
  <c r="I72" i="1"/>
  <c r="M72" i="1" s="1"/>
  <c r="I71" i="1"/>
  <c r="I76" i="1" s="1"/>
  <c r="B72" i="1" s="1"/>
  <c r="B74" i="1" s="1"/>
  <c r="O63" i="1"/>
  <c r="I63" i="1"/>
  <c r="N63" i="1" s="1"/>
  <c r="I62" i="1"/>
  <c r="N61" i="1"/>
  <c r="I61" i="1"/>
  <c r="M61" i="1" s="1"/>
  <c r="O60" i="1"/>
  <c r="I60" i="1"/>
  <c r="N60" i="1" s="1"/>
  <c r="N59" i="1"/>
  <c r="M59" i="1"/>
  <c r="I59" i="1"/>
  <c r="I64" i="1" s="1"/>
  <c r="B60" i="1" s="1"/>
  <c r="B62" i="1" s="1"/>
  <c r="I50" i="1"/>
  <c r="M49" i="1"/>
  <c r="I49" i="1"/>
  <c r="O49" i="1" s="1"/>
  <c r="O48" i="1"/>
  <c r="I48" i="1"/>
  <c r="N48" i="1" s="1"/>
  <c r="I47" i="1"/>
  <c r="N46" i="1"/>
  <c r="I46" i="1"/>
  <c r="M46" i="1" s="1"/>
  <c r="I41" i="1"/>
  <c r="B37" i="1" s="1"/>
  <c r="M40" i="1"/>
  <c r="I40" i="1"/>
  <c r="O40" i="1" s="1"/>
  <c r="N39" i="1"/>
  <c r="M39" i="1"/>
  <c r="I39" i="1"/>
  <c r="O39" i="1" s="1"/>
  <c r="B39" i="1"/>
  <c r="I38" i="1"/>
  <c r="M37" i="1"/>
  <c r="I37" i="1"/>
  <c r="O37" i="1" s="1"/>
  <c r="O36" i="1"/>
  <c r="I36" i="1"/>
  <c r="N36" i="1" s="1"/>
  <c r="O7" i="1"/>
  <c r="N7" i="1"/>
  <c r="M7" i="1"/>
  <c r="O6" i="1"/>
  <c r="N6" i="1"/>
  <c r="M6" i="1"/>
  <c r="O5" i="1"/>
  <c r="N5" i="1"/>
  <c r="M5" i="1"/>
  <c r="O4" i="1"/>
  <c r="N4" i="1"/>
  <c r="M4" i="1"/>
  <c r="M8" i="1" s="1"/>
  <c r="O3" i="1"/>
  <c r="O8" i="1" s="1"/>
  <c r="N3" i="1"/>
  <c r="M3" i="1"/>
  <c r="D35" i="1" l="1"/>
  <c r="N8" i="1"/>
  <c r="O38" i="1"/>
  <c r="N38" i="1"/>
  <c r="M38" i="1"/>
  <c r="D58" i="1"/>
  <c r="N64" i="1"/>
  <c r="D61" i="1" s="1"/>
  <c r="D62" i="1" s="1"/>
  <c r="O62" i="1"/>
  <c r="N62" i="1"/>
  <c r="M62" i="1"/>
  <c r="D70" i="1"/>
  <c r="O88" i="1"/>
  <c r="D87" i="1" s="1"/>
  <c r="N51" i="1"/>
  <c r="D48" i="1" s="1"/>
  <c r="D103" i="1"/>
  <c r="D170" i="1"/>
  <c r="D218" i="1"/>
  <c r="O41" i="1"/>
  <c r="D40" i="1" s="1"/>
  <c r="D41" i="1" s="1"/>
  <c r="O50" i="1"/>
  <c r="N50" i="1"/>
  <c r="M50" i="1"/>
  <c r="D116" i="1"/>
  <c r="O47" i="1"/>
  <c r="N47" i="1"/>
  <c r="M47" i="1"/>
  <c r="M51" i="1" s="1"/>
  <c r="D47" i="1" s="1"/>
  <c r="O97" i="1"/>
  <c r="D96" i="1" s="1"/>
  <c r="O144" i="1"/>
  <c r="N144" i="1"/>
  <c r="M144" i="1"/>
  <c r="M176" i="1"/>
  <c r="D172" i="1" s="1"/>
  <c r="D171" i="1" s="1"/>
  <c r="O184" i="1"/>
  <c r="N184" i="1"/>
  <c r="M184" i="1"/>
  <c r="O187" i="1"/>
  <c r="N187" i="1"/>
  <c r="M187" i="1"/>
  <c r="M201" i="1"/>
  <c r="D197" i="1" s="1"/>
  <c r="O199" i="1"/>
  <c r="N199" i="1"/>
  <c r="N201" i="1" s="1"/>
  <c r="D198" i="1" s="1"/>
  <c r="M199" i="1"/>
  <c r="O267" i="1"/>
  <c r="D266" i="1" s="1"/>
  <c r="O264" i="1"/>
  <c r="N264" i="1"/>
  <c r="M264" i="1"/>
  <c r="I88" i="1"/>
  <c r="B84" i="1" s="1"/>
  <c r="B86" i="1" s="1"/>
  <c r="O134" i="1"/>
  <c r="D133" i="1" s="1"/>
  <c r="O154" i="1"/>
  <c r="N154" i="1"/>
  <c r="M154" i="1"/>
  <c r="M156" i="1" s="1"/>
  <c r="D152" i="1" s="1"/>
  <c r="N37" i="1"/>
  <c r="N40" i="1"/>
  <c r="N41" i="1" s="1"/>
  <c r="D38" i="1" s="1"/>
  <c r="D39" i="1" s="1"/>
  <c r="O46" i="1"/>
  <c r="O51" i="1" s="1"/>
  <c r="D50" i="1" s="1"/>
  <c r="N49" i="1"/>
  <c r="I51" i="1"/>
  <c r="B47" i="1" s="1"/>
  <c r="B49" i="1" s="1"/>
  <c r="O61" i="1"/>
  <c r="M71" i="1"/>
  <c r="M76" i="1" s="1"/>
  <c r="D72" i="1" s="1"/>
  <c r="D71" i="1" s="1"/>
  <c r="M85" i="1"/>
  <c r="M93" i="1"/>
  <c r="M97" i="1" s="1"/>
  <c r="D93" i="1" s="1"/>
  <c r="M96" i="1"/>
  <c r="I97" i="1"/>
  <c r="B93" i="1" s="1"/>
  <c r="B95" i="1" s="1"/>
  <c r="M107" i="1"/>
  <c r="M117" i="1"/>
  <c r="M131" i="1"/>
  <c r="I167" i="1"/>
  <c r="B163" i="1" s="1"/>
  <c r="B165" i="1" s="1"/>
  <c r="O162" i="1"/>
  <c r="N162" i="1"/>
  <c r="N167" i="1" s="1"/>
  <c r="D164" i="1" s="1"/>
  <c r="M162" i="1"/>
  <c r="M167" i="1" s="1"/>
  <c r="D163" i="1" s="1"/>
  <c r="O173" i="1"/>
  <c r="O176" i="1" s="1"/>
  <c r="D175" i="1" s="1"/>
  <c r="D176" i="1" s="1"/>
  <c r="N173" i="1"/>
  <c r="N176" i="1" s="1"/>
  <c r="D173" i="1" s="1"/>
  <c r="D174" i="1" s="1"/>
  <c r="M173" i="1"/>
  <c r="N234" i="1"/>
  <c r="D231" i="1" s="1"/>
  <c r="I256" i="1"/>
  <c r="B252" i="1" s="1"/>
  <c r="B254" i="1" s="1"/>
  <c r="O251" i="1"/>
  <c r="N251" i="1"/>
  <c r="N256" i="1" s="1"/>
  <c r="D253" i="1" s="1"/>
  <c r="M251" i="1"/>
  <c r="M256" i="1" s="1"/>
  <c r="D252" i="1" s="1"/>
  <c r="N267" i="1"/>
  <c r="D264" i="1" s="1"/>
  <c r="M36" i="1"/>
  <c r="M41" i="1" s="1"/>
  <c r="D37" i="1" s="1"/>
  <c r="D36" i="1" s="1"/>
  <c r="M48" i="1"/>
  <c r="O59" i="1"/>
  <c r="M60" i="1"/>
  <c r="M63" i="1"/>
  <c r="M64" i="1" s="1"/>
  <c r="D60" i="1" s="1"/>
  <c r="D59" i="1" s="1"/>
  <c r="N71" i="1"/>
  <c r="N76" i="1" s="1"/>
  <c r="D73" i="1" s="1"/>
  <c r="D74" i="1" s="1"/>
  <c r="M74" i="1"/>
  <c r="M83" i="1"/>
  <c r="N85" i="1"/>
  <c r="N88" i="1" s="1"/>
  <c r="D85" i="1" s="1"/>
  <c r="N93" i="1"/>
  <c r="N97" i="1" s="1"/>
  <c r="D94" i="1" s="1"/>
  <c r="M94" i="1"/>
  <c r="N96" i="1"/>
  <c r="O104" i="1"/>
  <c r="O109" i="1" s="1"/>
  <c r="D108" i="1" s="1"/>
  <c r="D109" i="1" s="1"/>
  <c r="M105" i="1"/>
  <c r="M109" i="1" s="1"/>
  <c r="D105" i="1" s="1"/>
  <c r="D104" i="1" s="1"/>
  <c r="N107" i="1"/>
  <c r="N109" i="1" s="1"/>
  <c r="D106" i="1" s="1"/>
  <c r="D107" i="1" s="1"/>
  <c r="M108" i="1"/>
  <c r="N117" i="1"/>
  <c r="N122" i="1" s="1"/>
  <c r="D119" i="1" s="1"/>
  <c r="D120" i="1" s="1"/>
  <c r="M120" i="1"/>
  <c r="M129" i="1"/>
  <c r="N131" i="1"/>
  <c r="N134" i="1" s="1"/>
  <c r="D131" i="1" s="1"/>
  <c r="I134" i="1"/>
  <c r="B130" i="1" s="1"/>
  <c r="B132" i="1" s="1"/>
  <c r="O141" i="1"/>
  <c r="N141" i="1"/>
  <c r="M141" i="1"/>
  <c r="M145" i="1" s="1"/>
  <c r="D141" i="1" s="1"/>
  <c r="M188" i="1"/>
  <c r="D184" i="1" s="1"/>
  <c r="I213" i="1"/>
  <c r="B209" i="1" s="1"/>
  <c r="B211" i="1" s="1"/>
  <c r="O208" i="1"/>
  <c r="N208" i="1"/>
  <c r="N213" i="1" s="1"/>
  <c r="D210" i="1" s="1"/>
  <c r="M208" i="1"/>
  <c r="M213" i="1" s="1"/>
  <c r="D209" i="1" s="1"/>
  <c r="O230" i="1"/>
  <c r="N230" i="1"/>
  <c r="M230" i="1"/>
  <c r="M234" i="1" s="1"/>
  <c r="D230" i="1" s="1"/>
  <c r="O233" i="1"/>
  <c r="N233" i="1"/>
  <c r="M233" i="1"/>
  <c r="M244" i="1"/>
  <c r="D240" i="1" s="1"/>
  <c r="O242" i="1"/>
  <c r="N242" i="1"/>
  <c r="N244" i="1" s="1"/>
  <c r="D241" i="1" s="1"/>
  <c r="M242" i="1"/>
  <c r="M267" i="1"/>
  <c r="D263" i="1" s="1"/>
  <c r="O71" i="1"/>
  <c r="O76" i="1" s="1"/>
  <c r="D75" i="1" s="1"/>
  <c r="D76" i="1" s="1"/>
  <c r="O117" i="1"/>
  <c r="O122" i="1" s="1"/>
  <c r="D121" i="1" s="1"/>
  <c r="D122" i="1" s="1"/>
  <c r="I156" i="1"/>
  <c r="B152" i="1" s="1"/>
  <c r="B154" i="1" s="1"/>
  <c r="N188" i="1"/>
  <c r="D185" i="1" s="1"/>
  <c r="O221" i="1"/>
  <c r="N221" i="1"/>
  <c r="N224" i="1" s="1"/>
  <c r="D221" i="1" s="1"/>
  <c r="D222" i="1" s="1"/>
  <c r="M221" i="1"/>
  <c r="M224" i="1" s="1"/>
  <c r="D220" i="1" s="1"/>
  <c r="D219" i="1" s="1"/>
  <c r="I267" i="1"/>
  <c r="B263" i="1" s="1"/>
  <c r="B265" i="1" s="1"/>
  <c r="O140" i="1"/>
  <c r="N143" i="1"/>
  <c r="N145" i="1" s="1"/>
  <c r="D142" i="1" s="1"/>
  <c r="I145" i="1"/>
  <c r="B141" i="1" s="1"/>
  <c r="B143" i="1" s="1"/>
  <c r="N151" i="1"/>
  <c r="O153" i="1"/>
  <c r="O156" i="1" s="1"/>
  <c r="D155" i="1" s="1"/>
  <c r="O163" i="1"/>
  <c r="N164" i="1"/>
  <c r="O166" i="1"/>
  <c r="O174" i="1"/>
  <c r="O183" i="1"/>
  <c r="O188" i="1" s="1"/>
  <c r="D187" i="1" s="1"/>
  <c r="I188" i="1"/>
  <c r="B184" i="1" s="1"/>
  <c r="B186" i="1" s="1"/>
  <c r="O198" i="1"/>
  <c r="O201" i="1" s="1"/>
  <c r="D200" i="1" s="1"/>
  <c r="O209" i="1"/>
  <c r="O212" i="1"/>
  <c r="O222" i="1"/>
  <c r="O224" i="1" s="1"/>
  <c r="D223" i="1" s="1"/>
  <c r="D224" i="1" s="1"/>
  <c r="O229" i="1"/>
  <c r="I234" i="1"/>
  <c r="B230" i="1" s="1"/>
  <c r="B232" i="1" s="1"/>
  <c r="O241" i="1"/>
  <c r="O244" i="1" s="1"/>
  <c r="D243" i="1" s="1"/>
  <c r="O252" i="1"/>
  <c r="O255" i="1"/>
  <c r="O265" i="1"/>
  <c r="M142" i="1"/>
  <c r="M155" i="1"/>
  <c r="I201" i="1"/>
  <c r="B197" i="1" s="1"/>
  <c r="B199" i="1" s="1"/>
  <c r="I244" i="1"/>
  <c r="B240" i="1" s="1"/>
  <c r="B242" i="1" s="1"/>
  <c r="D208" i="1" l="1"/>
  <c r="D207" i="1"/>
  <c r="D211" i="1"/>
  <c r="D242" i="1"/>
  <c r="D239" i="1"/>
  <c r="D244" i="1"/>
  <c r="D238" i="1"/>
  <c r="O145" i="1"/>
  <c r="D144" i="1" s="1"/>
  <c r="D186" i="1"/>
  <c r="D183" i="1"/>
  <c r="D188" i="1"/>
  <c r="D182" i="1"/>
  <c r="D143" i="1"/>
  <c r="D140" i="1"/>
  <c r="D139" i="1"/>
  <c r="D145" i="1"/>
  <c r="O213" i="1"/>
  <c r="D212" i="1" s="1"/>
  <c r="D213" i="1" s="1"/>
  <c r="M134" i="1"/>
  <c r="D130" i="1" s="1"/>
  <c r="O64" i="1"/>
  <c r="D63" i="1" s="1"/>
  <c r="D64" i="1" s="1"/>
  <c r="D251" i="1"/>
  <c r="D250" i="1"/>
  <c r="D254" i="1"/>
  <c r="D95" i="1"/>
  <c r="D92" i="1"/>
  <c r="D97" i="1"/>
  <c r="D91" i="1"/>
  <c r="D88" i="1"/>
  <c r="D82" i="1"/>
  <c r="D83" i="1"/>
  <c r="D86" i="1"/>
  <c r="D232" i="1"/>
  <c r="D229" i="1"/>
  <c r="D234" i="1"/>
  <c r="D228" i="1"/>
  <c r="D134" i="1"/>
  <c r="D128" i="1"/>
  <c r="D129" i="1"/>
  <c r="D132" i="1"/>
  <c r="O167" i="1"/>
  <c r="D166" i="1" s="1"/>
  <c r="D199" i="1"/>
  <c r="D196" i="1"/>
  <c r="D201" i="1"/>
  <c r="D195" i="1"/>
  <c r="O234" i="1"/>
  <c r="D233" i="1" s="1"/>
  <c r="N156" i="1"/>
  <c r="D153" i="1" s="1"/>
  <c r="D154" i="1" s="1"/>
  <c r="D267" i="1"/>
  <c r="D261" i="1"/>
  <c r="D265" i="1"/>
  <c r="D262" i="1"/>
  <c r="D151" i="1"/>
  <c r="D156" i="1"/>
  <c r="D150" i="1"/>
  <c r="M88" i="1"/>
  <c r="D84" i="1" s="1"/>
  <c r="O256" i="1"/>
  <c r="D255" i="1" s="1"/>
  <c r="D256" i="1" s="1"/>
  <c r="D162" i="1"/>
  <c r="D167" i="1"/>
  <c r="D161" i="1"/>
  <c r="D165" i="1"/>
  <c r="M122" i="1"/>
  <c r="D118" i="1" s="1"/>
  <c r="D117" i="1" s="1"/>
  <c r="D49" i="1"/>
  <c r="D46" i="1"/>
  <c r="D51" i="1"/>
  <c r="D45" i="1"/>
</calcChain>
</file>

<file path=xl/sharedStrings.xml><?xml version="1.0" encoding="utf-8"?>
<sst xmlns="http://schemas.openxmlformats.org/spreadsheetml/2006/main" count="774" uniqueCount="234">
  <si>
    <t xml:space="preserve"> (3) = (1)x(2)</t>
  </si>
  <si>
    <t>(3) x (4)</t>
  </si>
  <si>
    <t>(3) x (5)</t>
  </si>
  <si>
    <t>(3) x (6)</t>
  </si>
  <si>
    <r>
      <t xml:space="preserve">MM% = (Equity </t>
    </r>
    <r>
      <rPr>
        <sz val="14"/>
        <rFont val="Symbol"/>
        <family val="1"/>
        <charset val="2"/>
      </rPr>
      <t>¸</t>
    </r>
    <r>
      <rPr>
        <sz val="14"/>
        <rFont val="Cordia New"/>
        <family val="2"/>
      </rPr>
      <t xml:space="preserve"> LMV) x 100</t>
    </r>
  </si>
  <si>
    <t>หลักทรัพย์</t>
  </si>
  <si>
    <t>จำนวน</t>
  </si>
  <si>
    <t>ราคาปิด</t>
  </si>
  <si>
    <t>LMV</t>
  </si>
  <si>
    <t>IM</t>
  </si>
  <si>
    <t>CM</t>
  </si>
  <si>
    <t>FM</t>
  </si>
  <si>
    <t>Margin Required</t>
  </si>
  <si>
    <t>MM Call Amt.</t>
  </si>
  <si>
    <t>MM Force Amt.</t>
  </si>
  <si>
    <t>Cash Balance = เงินสด</t>
  </si>
  <si>
    <t>Excess Equity = Equity - MR</t>
  </si>
  <si>
    <t>LMV =ผลรวม(จำนวนหุ้น x ราคาปิด)</t>
  </si>
  <si>
    <t>Margin Required = ผลรวม (LMV x IM)</t>
  </si>
  <si>
    <t>Margin Balance =เงินกู้ยืม</t>
  </si>
  <si>
    <t>MM Call Amt. =ผลรวม (LMV x CM)</t>
  </si>
  <si>
    <t>Equity =Cash + LMV - Margin Balance</t>
  </si>
  <si>
    <t>Call Short Amt.* =MM Call Amt. - Equity</t>
  </si>
  <si>
    <t>MM Force Amt. =ผลรวม (LMV x FM)</t>
  </si>
  <si>
    <t>Force Short Amt.** =MM Force Amt. - Equity</t>
  </si>
  <si>
    <t>ผลรวม</t>
  </si>
  <si>
    <r>
      <t xml:space="preserve">Purchasing Power(อำนาจซื้อ)  = Excess Equity </t>
    </r>
    <r>
      <rPr>
        <sz val="14"/>
        <rFont val="Calibri"/>
        <family val="2"/>
      </rPr>
      <t>÷</t>
    </r>
    <r>
      <rPr>
        <sz val="14"/>
        <rFont val="Cordia New"/>
        <family val="2"/>
      </rPr>
      <t xml:space="preserve"> IM</t>
    </r>
  </si>
  <si>
    <t>หมายเหตุ</t>
  </si>
  <si>
    <t>*Call Short Amt. จะเกิดเฉพาะกรณี MM Call Amt. &gt; Equity เท่านั้น หาก MM Call Amt. &lt; Equity ให้แทนค่าเท่ากับ 0</t>
  </si>
  <si>
    <t xml:space="preserve">  ลูกค้าจะมีสถานะ Call                             หาก Equity มีมูลค่าต่ำกว่า MM Call Amount แต่มีมูลค่าสูงกว่า MM Force Amount     →         MM Force Amount &lt;Equity &lt; MM Call Amount       </t>
  </si>
  <si>
    <t xml:space="preserve">  ลูกค้าจะมีสถานะ Force to Call             หากลูกค้าตกสถานะ Call ติดต่อกัน 5 วันทำการต่อเนื่องและไม่ได้ปฏิบัติตามจดหมาย Call เช้าวันทำการที่6 ลูกค้าจะถูก Force to Call</t>
  </si>
  <si>
    <t>**Force Short Amt. จะเกิดเฉพาะกรณี MM Force Amt. &gt; Equity เท่านั้น หาก MM Force Amt. &lt; Equity ให้แทนค่าเท่ากับ 0</t>
  </si>
  <si>
    <t xml:space="preserve">   ลูกค้าจะมีสถานะ Force to Force        หาก Equity มีมูลค่าต่ำกว่า MM Force Amt.      →      Equity &lt; MM Force Amount</t>
  </si>
  <si>
    <t>การคำนวณกรณีถูก Call หรือ Force Sell</t>
  </si>
  <si>
    <t>วางเงินสด</t>
  </si>
  <si>
    <t>ฝากหุ้น</t>
  </si>
  <si>
    <t>ขายหุ้น</t>
  </si>
  <si>
    <t>กลุ่ม A                 IM50%            CM35%              FM25%</t>
  </si>
  <si>
    <t>Call</t>
  </si>
  <si>
    <t xml:space="preserve"> = MM Call Amt. - Equity</t>
  </si>
  <si>
    <r>
      <t xml:space="preserve"> = (MM Call Amt-Equity) </t>
    </r>
    <r>
      <rPr>
        <sz val="14"/>
        <rFont val="Calibri"/>
        <family val="2"/>
      </rPr>
      <t>÷</t>
    </r>
    <r>
      <rPr>
        <sz val="14"/>
        <rFont val="Cordia New"/>
        <family val="2"/>
      </rPr>
      <t xml:space="preserve"> (1-CM)</t>
    </r>
  </si>
  <si>
    <t>ลูกค้าต้องขายหุ้นให้หลุดสถานะ Call</t>
  </si>
  <si>
    <t>กลุ่มB                 IM60%            CM40%              FM30%</t>
  </si>
  <si>
    <t xml:space="preserve"> = Call Short Amt.</t>
  </si>
  <si>
    <r>
      <t xml:space="preserve"> = Call Short Amt. </t>
    </r>
    <r>
      <rPr>
        <sz val="14"/>
        <rFont val="Calibri"/>
        <family val="2"/>
      </rPr>
      <t>÷</t>
    </r>
    <r>
      <rPr>
        <sz val="14"/>
        <rFont val="Cordia New"/>
        <family val="2"/>
      </rPr>
      <t xml:space="preserve"> (1-CM)</t>
    </r>
  </si>
  <si>
    <t>(มีความเสี่ยงเรื่องราคาปิดหุ้นที่เหลืออยู่)</t>
  </si>
  <si>
    <t>กลุ่มC                 IM70%            CM45%              FM35%</t>
  </si>
  <si>
    <t>Force Sell</t>
  </si>
  <si>
    <t>กลุ่มD                 IM80%            CM50%              FM40%</t>
  </si>
  <si>
    <t>1.Force to Force</t>
  </si>
  <si>
    <t xml:space="preserve"> = MM Force Amt. - Equity</t>
  </si>
  <si>
    <t>ไม่อนุญาตให้นำหุ้นมาวางเพิ่ม</t>
  </si>
  <si>
    <r>
      <t xml:space="preserve"> = (MM Force Amt.-Equity) </t>
    </r>
    <r>
      <rPr>
        <sz val="14"/>
        <rFont val="Calibri"/>
        <family val="2"/>
      </rPr>
      <t xml:space="preserve">÷ </t>
    </r>
    <r>
      <rPr>
        <sz val="14"/>
        <rFont val="Cordia New"/>
        <family val="2"/>
      </rPr>
      <t>FM</t>
    </r>
  </si>
  <si>
    <t>กลุ่มE                 IM90%            CM55%              FM45%</t>
  </si>
  <si>
    <t xml:space="preserve"> = Force Short Amt.</t>
  </si>
  <si>
    <r>
      <t xml:space="preserve"> = Force Short Amt. </t>
    </r>
    <r>
      <rPr>
        <sz val="14"/>
        <rFont val="Calibri"/>
        <family val="2"/>
      </rPr>
      <t xml:space="preserve">÷ </t>
    </r>
    <r>
      <rPr>
        <sz val="14"/>
        <rFont val="Cordia New"/>
        <family val="2"/>
      </rPr>
      <t>FM</t>
    </r>
  </si>
  <si>
    <t>กลุ่มF                 IM95%             CM60%              FM50%</t>
  </si>
  <si>
    <t xml:space="preserve">2.Force to Call   </t>
  </si>
  <si>
    <r>
      <t xml:space="preserve"> =(MM Call Amt.-Equity) </t>
    </r>
    <r>
      <rPr>
        <sz val="14"/>
        <rFont val="Calibri"/>
        <family val="2"/>
      </rPr>
      <t xml:space="preserve">÷ </t>
    </r>
    <r>
      <rPr>
        <sz val="14"/>
        <rFont val="Cordia New"/>
        <family val="2"/>
      </rPr>
      <t>CM</t>
    </r>
  </si>
  <si>
    <t>กลุ่มIM100        IM100%           CM100%            FM100%</t>
  </si>
  <si>
    <r>
      <t xml:space="preserve"> = Call Short Amt. </t>
    </r>
    <r>
      <rPr>
        <sz val="14"/>
        <rFont val="Calibri"/>
        <family val="2"/>
      </rPr>
      <t xml:space="preserve">÷ </t>
    </r>
    <r>
      <rPr>
        <sz val="14"/>
        <rFont val="Cordia New"/>
        <family val="2"/>
      </rPr>
      <t>CM</t>
    </r>
  </si>
  <si>
    <t>ตัวอย่างการคำนวณ</t>
  </si>
  <si>
    <t>ลูกค้าได้รับอนุมัติ Usable Credit Line = 1 ล้านบาท</t>
  </si>
  <si>
    <t xml:space="preserve"> วันที่1 ลูกค้านำเงินสดมูลค่า 100,000 บาท มาวางเป็นหลักประกัน ระหว่างวันไม่มีการซื้อหลักทรัพย์ </t>
  </si>
  <si>
    <t>(บันทึกเงินสด 100,000 บาท)</t>
  </si>
  <si>
    <t>สถานะบัญชีณ สิ้นเย็นวันที่ 1</t>
  </si>
  <si>
    <t>MM%</t>
  </si>
  <si>
    <t>Cash Balance</t>
  </si>
  <si>
    <t>Excess Equity</t>
  </si>
  <si>
    <t>Margin Balance</t>
  </si>
  <si>
    <t>Equity</t>
  </si>
  <si>
    <t>Call Short  Amt.</t>
  </si>
  <si>
    <t>Force Short  Amt.</t>
  </si>
  <si>
    <t xml:space="preserve"> วันที่2 ลูกค้านำหุ้นกลุ่มA (A1) จำนวน 25,000 หุ้น ราคาปิดสิ้นเย็นวันที่2 @ 4.00 บาท มาวางเป็นหลักประกัน ระหว่างวันไม่มีการซื้อหลักทรัพย์</t>
  </si>
  <si>
    <t>(ลูกค้ามีเงินสดยกมา 100,000 บาท และมีการฝากหุ้น A1 มูลค่า 100,000 บาท ดังนั้นบันทึกมูลค่าหลักทรัพย์รวม 100,000 บาท (มูลค่าตามราคาปิด))</t>
  </si>
  <si>
    <t>สถานะบัญชีณ สิ้นเย็นวันที่ 2</t>
  </si>
  <si>
    <t>A1</t>
  </si>
  <si>
    <t>วันที่3 สิ้นเย็นวันที่2 มี Excess Equity ยกมา 150,000 บาท ระหว่างวันลูกค้ามีการซื้อหุ้น</t>
  </si>
  <si>
    <t xml:space="preserve">กรณีที่1 ระหว่างวัน ลูกค้าซื้อหุ้นกลุ่มA(A2) มูลค่า 300,000 บาท </t>
  </si>
  <si>
    <r>
      <t>สูตรคำนวณกรณีซื้อหุ้นกลุ่มA = Excess Equity</t>
    </r>
    <r>
      <rPr>
        <b/>
        <sz val="14"/>
        <rFont val="CordiaUPC"/>
        <family val="2"/>
      </rPr>
      <t xml:space="preserve"> </t>
    </r>
    <r>
      <rPr>
        <b/>
        <sz val="14"/>
        <rFont val="Calibri"/>
        <family val="2"/>
      </rPr>
      <t xml:space="preserve">÷ </t>
    </r>
    <r>
      <rPr>
        <b/>
        <sz val="14"/>
        <rFont val="CordiaUPC"/>
        <family val="2"/>
      </rPr>
      <t xml:space="preserve"> IM</t>
    </r>
    <r>
      <rPr>
        <b/>
        <sz val="14"/>
        <rFont val="Cordia New"/>
        <family val="2"/>
      </rPr>
      <t xml:space="preserve">   = 150,000 </t>
    </r>
    <r>
      <rPr>
        <b/>
        <sz val="14"/>
        <rFont val="Calibri"/>
        <family val="2"/>
      </rPr>
      <t>÷</t>
    </r>
    <r>
      <rPr>
        <b/>
        <sz val="14"/>
        <rFont val="Cordia New"/>
        <family val="2"/>
      </rPr>
      <t xml:space="preserve"> 50% = 300,000 บาท</t>
    </r>
  </si>
  <si>
    <t>ลูกค้าซื้อหุ้นกลุ่มA(A2) จำนวน 15,000 หุ้น @ 20 บาท = มูลค่าซื้อ 300,000 บาท (ราคาปิด ณ สิ้นวันที่3  A1@4 บาท และ A2@ 20 บาท)</t>
  </si>
  <si>
    <t>(ลูกค้ามีเงินสดยกมา 100,000 บาท หักมูลค่าหุ้นที่ซื้อ 300,000 บาท ดังนั้นบันทึกเงินกู้ยืม 200,000 บาท</t>
  </si>
  <si>
    <t xml:space="preserve">  ลูกค้ามีหุ้นA1 ยกมา 100,000 บาท และซื้อหุ้นA2 มูลค่า 300,000 บาท ดังนั้นบันทึกมูลค่าหลักทรัพย์รวม 400,000 บาท (มูลค่าตามราคาปิด))</t>
  </si>
  <si>
    <t>สถานะบัญชีณ สิ้นเย็นวันที่ 3</t>
  </si>
  <si>
    <t>A2</t>
  </si>
  <si>
    <t xml:space="preserve">กรณีที่2 ระหว่างวัน ลูกค้าซื้อหุ้นกลุ่มฺB(B1) มูลค่า 250,000 บาท </t>
  </si>
  <si>
    <r>
      <t>สูตรคำนวณกรณีซื้อหุ้นกลุ่มB = Excess Equity</t>
    </r>
    <r>
      <rPr>
        <b/>
        <sz val="14"/>
        <rFont val="CordiaUPC"/>
        <family val="2"/>
      </rPr>
      <t xml:space="preserve"> </t>
    </r>
    <r>
      <rPr>
        <b/>
        <sz val="14"/>
        <rFont val="Calibri"/>
        <family val="2"/>
      </rPr>
      <t xml:space="preserve">÷ </t>
    </r>
    <r>
      <rPr>
        <b/>
        <sz val="14"/>
        <rFont val="CordiaUPC"/>
        <family val="2"/>
      </rPr>
      <t xml:space="preserve"> IM</t>
    </r>
    <r>
      <rPr>
        <b/>
        <sz val="14"/>
        <rFont val="Cordia New"/>
        <family val="2"/>
      </rPr>
      <t xml:space="preserve">   = 150,000 </t>
    </r>
    <r>
      <rPr>
        <b/>
        <sz val="14"/>
        <rFont val="Calibri"/>
        <family val="2"/>
      </rPr>
      <t>÷</t>
    </r>
    <r>
      <rPr>
        <b/>
        <sz val="14"/>
        <rFont val="Cordia New"/>
        <family val="2"/>
      </rPr>
      <t xml:space="preserve"> 60% = 250,000 บาท</t>
    </r>
  </si>
  <si>
    <t>ลูกค้าซื้อหุ้นกลุ่มB(B1) จำนวน 12,500 หุ้น @ 20 บาท = มูลค่าซื้อ 250,000 บาท (ราคาปิด ณ สิ้นวันที่3  A1@4 บาท และ B1@ 20 บาท)</t>
  </si>
  <si>
    <t>(ลูกค้ามีเงินสดยกมา 100,000 บาท หักมูลค่าหุ้นที่ซื้อ 250,000 บาท ดังนั้นบันทึกเงินกู้ยืม 150,000 บาท</t>
  </si>
  <si>
    <t xml:space="preserve">  ลูกค้ามีหุ้นA1 ยกมา 100,000 บาท และซื้อหุ้นB1 มูลค่า 250,000 บาท ดังนั้นบันทึกมูลค่าหลักทรัพย์รวม 350,000 บาท (มูลค่าตามราคาปิด))</t>
  </si>
  <si>
    <t>B1</t>
  </si>
  <si>
    <t xml:space="preserve">กรณีที่3 ระหว่างวัน ลูกค้าซื้อหุ้นกลุ่มฺC(C1) มูลค่า 214,200 บาท </t>
  </si>
  <si>
    <r>
      <t>สูตรคำนวณกรณีซื้อหุ้นกลุ่มC = Excess Equity</t>
    </r>
    <r>
      <rPr>
        <b/>
        <sz val="14"/>
        <rFont val="CordiaUPC"/>
        <family val="2"/>
      </rPr>
      <t xml:space="preserve"> </t>
    </r>
    <r>
      <rPr>
        <b/>
        <sz val="14"/>
        <rFont val="Calibri"/>
        <family val="2"/>
      </rPr>
      <t xml:space="preserve">÷ </t>
    </r>
    <r>
      <rPr>
        <b/>
        <sz val="14"/>
        <rFont val="CordiaUPC"/>
        <family val="2"/>
      </rPr>
      <t xml:space="preserve"> IM</t>
    </r>
    <r>
      <rPr>
        <b/>
        <sz val="14"/>
        <rFont val="Cordia New"/>
        <family val="2"/>
      </rPr>
      <t xml:space="preserve">   = 150,000 </t>
    </r>
    <r>
      <rPr>
        <b/>
        <sz val="14"/>
        <rFont val="Calibri"/>
        <family val="2"/>
      </rPr>
      <t>÷</t>
    </r>
    <r>
      <rPr>
        <b/>
        <sz val="14"/>
        <rFont val="Cordia New"/>
        <family val="2"/>
      </rPr>
      <t xml:space="preserve"> 70% = 214,285.71 บาท</t>
    </r>
  </si>
  <si>
    <t>ลูกค้าซื้อหุ้นกลุ่มC(C1) จำนวน 214,200 หุ้น @ 1 บาท = มูลค่าซื้อ 214,200 บาท (ราคาปิด ณ สิ้นวันที่3  A1@4 บาท และ C1@ 1 บาท)</t>
  </si>
  <si>
    <t>(ลูกค้ามีเงินสดยกมา 100,000 บาท หักมูลค่าหุ้นที่ซื้อ 214,200 บาท ดังนั้นบันทึกเงินกู้ยืม 114,200 บาท</t>
  </si>
  <si>
    <t xml:space="preserve">  ลูกค้ามีหุ้นA1 ยกมา 100,000 บาท และซื้อหุ้นC1 มูลค่า 214,200 บาท ดังนั้นบันทึกมูลค่าหลักทรัพย์รวม 314,200 บาท (มูลค่าตามราคาปิด))</t>
  </si>
  <si>
    <t>C1</t>
  </si>
  <si>
    <r>
      <t xml:space="preserve">สมมติให้วันที่ 3 ลูกค้าเลือกซื้อหุ้นกลุ่มA(A1) มูลค่า 300,000 บาท (ราคาปิด ณ สิ้นวันที่3  A1@ 4 บาท และ A2@ 20 บาท)  </t>
    </r>
    <r>
      <rPr>
        <sz val="14"/>
        <rFont val="Cordia New"/>
        <family val="2"/>
      </rPr>
      <t>สถานะบัญชีลูกค้าหลัง SET ปิด คือ ปกติ</t>
    </r>
  </si>
  <si>
    <t xml:space="preserve">หมายเหตุ </t>
  </si>
  <si>
    <r>
      <t>กรณีลูกค้าถือหุ้นเพียงกลุ่มเดียว เช่น กลุ่ม A หาก CM&lt;</t>
    </r>
    <r>
      <rPr>
        <u val="double"/>
        <sz val="14"/>
        <color rgb="FFFF0000"/>
        <rFont val="Cordia New"/>
        <family val="2"/>
      </rPr>
      <t>MM</t>
    </r>
    <r>
      <rPr>
        <sz val="14"/>
        <rFont val="Cordia New"/>
        <family val="2"/>
      </rPr>
      <t xml:space="preserve"> สถานะบัญชีเป็นปกติ (ตามตัวอย่าง 35%&lt;</t>
    </r>
    <r>
      <rPr>
        <sz val="14"/>
        <color rgb="FFFF0000"/>
        <rFont val="Cordia New"/>
        <family val="2"/>
      </rPr>
      <t>50%</t>
    </r>
    <r>
      <rPr>
        <sz val="14"/>
        <rFont val="Cordia New"/>
        <family val="2"/>
      </rPr>
      <t>)</t>
    </r>
  </si>
  <si>
    <r>
      <rPr>
        <sz val="14"/>
        <color rgb="FF0070C0"/>
        <rFont val="Cordia New"/>
        <family val="2"/>
      </rPr>
      <t>วันที่4 ระหว่างวัน ไม่มีการซื้อขายหลักทรัพย์ แต่</t>
    </r>
    <r>
      <rPr>
        <sz val="14"/>
        <color rgb="FFFF0000"/>
        <rFont val="Cordia New"/>
        <family val="2"/>
      </rPr>
      <t>ราคาปิดหุ้นA2 ปรับลดลง</t>
    </r>
    <r>
      <rPr>
        <sz val="14"/>
        <color rgb="FF0070C0"/>
        <rFont val="Cordia New"/>
        <family val="2"/>
      </rPr>
      <t xml:space="preserve"> (ราคาปิด ณ สิ้นวันที่4  A1@ 4 บาท และ</t>
    </r>
    <r>
      <rPr>
        <sz val="14"/>
        <rFont val="Cordia New"/>
        <family val="2"/>
      </rPr>
      <t xml:space="preserve"> </t>
    </r>
    <r>
      <rPr>
        <u val="singleAccounting"/>
        <sz val="14"/>
        <color rgb="FFFF0000"/>
        <rFont val="Cordia New"/>
        <family val="2"/>
      </rPr>
      <t>A2@ 16 บาท</t>
    </r>
    <r>
      <rPr>
        <sz val="14"/>
        <rFont val="Cordia New"/>
        <family val="2"/>
      </rPr>
      <t xml:space="preserve">) </t>
    </r>
  </si>
  <si>
    <t>(ลูกค้ามีภาระหนี้ยกมา 200,000 บาท คงเดิม และลูกค้ามีหุ้นA1 และ A2 ยกมา โดยหุ้นA2 ราคาปิดปรับตัวลดลง ดังนั้นบันทึกมูลค่าหลักทรัพย์รวม 340,000 บาท)</t>
  </si>
  <si>
    <r>
      <rPr>
        <sz val="14"/>
        <rFont val="Cordia New"/>
        <family val="2"/>
      </rPr>
      <t>สถานะบัญชีลูกค้าหลัง SET ปิด</t>
    </r>
    <r>
      <rPr>
        <sz val="14"/>
        <color rgb="FFFF0000"/>
        <rFont val="Cordia New"/>
        <family val="2"/>
      </rPr>
      <t xml:space="preserve"> </t>
    </r>
    <r>
      <rPr>
        <sz val="14"/>
        <rFont val="Cordia New"/>
        <family val="2"/>
      </rPr>
      <t>คือ</t>
    </r>
    <r>
      <rPr>
        <sz val="14"/>
        <color rgb="FFFF0000"/>
        <rFont val="Cordia New"/>
        <family val="2"/>
      </rPr>
      <t xml:space="preserve"> </t>
    </r>
    <r>
      <rPr>
        <sz val="14"/>
        <rFont val="Cordia New"/>
        <family val="2"/>
      </rPr>
      <t>ปกติ</t>
    </r>
    <r>
      <rPr>
        <sz val="14"/>
        <color rgb="FFFF0000"/>
        <rFont val="Cordia New"/>
        <family val="2"/>
      </rPr>
      <t xml:space="preserve"> </t>
    </r>
    <r>
      <rPr>
        <sz val="14"/>
        <rFont val="Cordia New"/>
        <family val="2"/>
      </rPr>
      <t>(แต่ลูกค้ามี Excess Equity ติดลบ ดังนั้นไม่สามารถซื้อหุ้นเพิ่ม หรือถอนหลักประกันได้ เนื่องจากไม่มีทรัพย์สินส่วนเกิน)</t>
    </r>
  </si>
  <si>
    <t>สถานะบัญชีณ สิ้นเย็นวันที่ 4</t>
  </si>
  <si>
    <r>
      <t>กรณีลูกค้าถือหุ้นเพียงกลุ่มเดียว เช่น กลุ่ม A หาก CM&lt;</t>
    </r>
    <r>
      <rPr>
        <u val="double"/>
        <sz val="14"/>
        <color rgb="FFFF0000"/>
        <rFont val="Cordia New"/>
        <family val="2"/>
      </rPr>
      <t>MM</t>
    </r>
    <r>
      <rPr>
        <sz val="14"/>
        <rFont val="Cordia New"/>
        <family val="2"/>
      </rPr>
      <t xml:space="preserve"> สถานะบัญชีเป็นปกติ (ตามตัวอย่าง 35%&lt;</t>
    </r>
    <r>
      <rPr>
        <sz val="14"/>
        <color rgb="FFFF0000"/>
        <rFont val="Cordia New"/>
        <family val="2"/>
      </rPr>
      <t>41.18%</t>
    </r>
    <r>
      <rPr>
        <sz val="14"/>
        <rFont val="Cordia New"/>
        <family val="2"/>
      </rPr>
      <t>)</t>
    </r>
  </si>
  <si>
    <r>
      <rPr>
        <sz val="14"/>
        <color rgb="FF0070C0"/>
        <rFont val="Cordia New"/>
        <family val="2"/>
      </rPr>
      <t>วันที่5 ระหว่างวัน ไม่มีการซื้อขายหลักทรัพย์ แต่</t>
    </r>
    <r>
      <rPr>
        <sz val="14"/>
        <color rgb="FFFF0000"/>
        <rFont val="Cordia New"/>
        <family val="2"/>
      </rPr>
      <t>ราคาปิดหุ้นA2 ปรับลดลง</t>
    </r>
    <r>
      <rPr>
        <sz val="14"/>
        <color rgb="FF0070C0"/>
        <rFont val="Cordia New"/>
        <family val="2"/>
      </rPr>
      <t xml:space="preserve"> (ราคาปิด ณ สิ้นวันที่5  A1@ 4 บาท และ</t>
    </r>
    <r>
      <rPr>
        <sz val="14"/>
        <rFont val="Cordia New"/>
        <family val="2"/>
      </rPr>
      <t xml:space="preserve"> </t>
    </r>
    <r>
      <rPr>
        <u val="singleAccounting"/>
        <sz val="14"/>
        <color rgb="FFFF0000"/>
        <rFont val="Cordia New"/>
        <family val="2"/>
      </rPr>
      <t>A2@ 12 บาท</t>
    </r>
    <r>
      <rPr>
        <sz val="14"/>
        <rFont val="Cordia New"/>
        <family val="2"/>
      </rPr>
      <t xml:space="preserve">) </t>
    </r>
  </si>
  <si>
    <t>(ลูกค้ามีเงินกู้ยืมยกมา 200,000 บาท คงเดิม และลูกค้ามีหุ้นA1 และ A2 ยกมา โดยหุ้นA2 ราคาปิดปรับตัวลดลง ดังนั้นบันทึกมูลค่าหลักทรัพย์รวม 280,000 บาท)</t>
  </si>
  <si>
    <r>
      <rPr>
        <sz val="14"/>
        <rFont val="Cordia New"/>
        <family val="2"/>
      </rPr>
      <t xml:space="preserve"> เนื่องจากณ สิ้นเย็นวันที่5 สถานะบัญชีลูกค้า คือ MM Force Amt.&lt; </t>
    </r>
    <r>
      <rPr>
        <sz val="14"/>
        <color rgb="FFFF0000"/>
        <rFont val="Cordia New"/>
        <family val="2"/>
      </rPr>
      <t>Equity</t>
    </r>
    <r>
      <rPr>
        <sz val="14"/>
        <rFont val="Cordia New"/>
        <family val="2"/>
      </rPr>
      <t xml:space="preserve"> &lt;MM Call Amount </t>
    </r>
    <r>
      <rPr>
        <sz val="14"/>
        <rFont val="Calibri"/>
        <family val="2"/>
      </rPr>
      <t>→</t>
    </r>
    <r>
      <rPr>
        <sz val="14"/>
        <rFont val="Cordia New"/>
        <family val="2"/>
      </rPr>
      <t xml:space="preserve"> (70,000&lt;</t>
    </r>
    <r>
      <rPr>
        <sz val="14"/>
        <color rgb="FFFF0000"/>
        <rFont val="Cordia New"/>
        <family val="2"/>
      </rPr>
      <t>80,000</t>
    </r>
    <r>
      <rPr>
        <sz val="14"/>
        <rFont val="Cordia New"/>
        <family val="2"/>
      </rPr>
      <t xml:space="preserve">&lt;98,000)  </t>
    </r>
  </si>
  <si>
    <r>
      <rPr>
        <sz val="14"/>
        <rFont val="Cordia New"/>
        <family val="2"/>
      </rPr>
      <t xml:space="preserve"> ดังนั้นสถานะบัญชีลูกค้าหลัง SET ปิด</t>
    </r>
    <r>
      <rPr>
        <sz val="14"/>
        <color rgb="FFFF0000"/>
        <rFont val="Cordia New"/>
        <family val="2"/>
      </rPr>
      <t xml:space="preserve"> </t>
    </r>
    <r>
      <rPr>
        <sz val="14"/>
        <rFont val="Cordia New"/>
        <family val="2"/>
      </rPr>
      <t>คือ</t>
    </r>
    <r>
      <rPr>
        <sz val="14"/>
        <color rgb="FFFF0000"/>
        <rFont val="Cordia New"/>
        <family val="2"/>
      </rPr>
      <t xml:space="preserve"> Call (ถูกเรียกหลักประกันเพิ่ม  ต้องนำหลักประกันมาวางเพิ่มภายใน 5 วันทำการ โดยนับวันทำการถัดไปเป็นวันที่1)</t>
    </r>
  </si>
  <si>
    <t>สถานะบัญชีณ สิ้นเย็นวันที่ 5</t>
  </si>
  <si>
    <r>
      <t>กรณีลูกค้าถือหุ้นเพียงกลุ่มเดียว เช่น กลุ่ม A หาก FM&lt;</t>
    </r>
    <r>
      <rPr>
        <u val="double"/>
        <sz val="14"/>
        <color rgb="FFFF0000"/>
        <rFont val="Cordia New"/>
        <family val="2"/>
      </rPr>
      <t>MM</t>
    </r>
    <r>
      <rPr>
        <sz val="14"/>
        <rFont val="Cordia New"/>
        <family val="2"/>
      </rPr>
      <t xml:space="preserve">&lt;CM จะถูก </t>
    </r>
    <r>
      <rPr>
        <sz val="14"/>
        <color rgb="FFFF0000"/>
        <rFont val="Cordia New"/>
        <family val="2"/>
      </rPr>
      <t>Call</t>
    </r>
    <r>
      <rPr>
        <sz val="14"/>
        <rFont val="Cordia New"/>
        <family val="2"/>
      </rPr>
      <t xml:space="preserve"> (ตามตัวอย่าง 25%&lt;</t>
    </r>
    <r>
      <rPr>
        <u val="double"/>
        <sz val="14"/>
        <color rgb="FFFF0000"/>
        <rFont val="Cordia New"/>
        <family val="2"/>
      </rPr>
      <t>28.57%</t>
    </r>
    <r>
      <rPr>
        <sz val="14"/>
        <rFont val="Cordia New"/>
        <family val="2"/>
      </rPr>
      <t>&lt;35%)</t>
    </r>
  </si>
  <si>
    <t xml:space="preserve">วันที่6 ระหว่างวัน ไม่มีรายการซื้อขายหลักทรัพย์ แต่ลูกค้าจะนำหลักประกันมาวางเพิ่มเพื่อให้สถานะบัญชีเปลี่ยนจาก Call เป็น ปกติ (ราคาปิด ณ สิ้นวันที่6  A1@ 4 บาท และ A2@ 12 บาท) </t>
  </si>
  <si>
    <r>
      <rPr>
        <b/>
        <u val="singleAccounting"/>
        <sz val="14"/>
        <color rgb="FF0070C0"/>
        <rFont val="Cordia New"/>
        <family val="2"/>
      </rPr>
      <t>กรณีที่1 ระหว่างวัน ลูกค้านำเงินสดมาวาง 18,000 บาท</t>
    </r>
    <r>
      <rPr>
        <sz val="14"/>
        <color rgb="FF0070C0"/>
        <rFont val="Cordia New"/>
        <family val="2"/>
      </rPr>
      <t xml:space="preserve"> </t>
    </r>
  </si>
  <si>
    <r>
      <t>สูตรคำนวณกรณีวางเงิน = Call Short Amt.</t>
    </r>
    <r>
      <rPr>
        <b/>
        <sz val="14"/>
        <rFont val="Symbol"/>
        <family val="1"/>
        <charset val="2"/>
      </rPr>
      <t xml:space="preserve"> = </t>
    </r>
    <r>
      <rPr>
        <b/>
        <sz val="14"/>
        <rFont val="CordiaUPC"/>
        <family val="2"/>
      </rPr>
      <t>MM Call Amt. - Equity</t>
    </r>
    <r>
      <rPr>
        <b/>
        <sz val="14"/>
        <rFont val="Cordia New"/>
        <family val="2"/>
      </rPr>
      <t xml:space="preserve">   = 98,000 - 80,000 = 18,000 บาท</t>
    </r>
  </si>
  <si>
    <t>(ลูกค้ามีเงินกู้ยืมยกมา 200,000 บาท หักเงินสดที่นำมาวาง 18,000 บาท ดังนั้นบันทึกเงินกู้ยืม 182,000 บาท) สถานะบัญชีลูกค้าหลัง SET ปิด คือ ปกติ (ไม่ถูก Call)</t>
  </si>
  <si>
    <t>สถานะบัญชีณ สิ้นเย็นวันที่ 6</t>
  </si>
  <si>
    <t>กรณีที่2 ระหว่างวัน ลูกค้านำหุ้นกลุ่มA(A3) มาวาง 27,700 หุ้น @ 1 บาท</t>
  </si>
  <si>
    <r>
      <t>สูตรคำนวณกรณีวางหุ้น (หุ้นกลุ่มA) = Call Short Amt.</t>
    </r>
    <r>
      <rPr>
        <b/>
        <sz val="14"/>
        <rFont val="Calibri"/>
        <family val="2"/>
      </rPr>
      <t>÷</t>
    </r>
    <r>
      <rPr>
        <b/>
        <sz val="14"/>
        <rFont val="Cordia New"/>
        <family val="2"/>
      </rPr>
      <t xml:space="preserve"> (1-CM)   = 18,000 </t>
    </r>
    <r>
      <rPr>
        <b/>
        <sz val="14"/>
        <rFont val="Calibri"/>
        <family val="2"/>
      </rPr>
      <t>÷</t>
    </r>
    <r>
      <rPr>
        <b/>
        <sz val="14"/>
        <rFont val="Cordia New"/>
        <family val="2"/>
      </rPr>
      <t xml:space="preserve"> (1-35%) = 27,692.31 บาท</t>
    </r>
  </si>
  <si>
    <t>(ลูกค้ามีเงินกู้ยืมยกมา 200,000 บาทคงเดิม ระหว่างวันนำหุ้นA3 มูลค่า 27,700 บาท มาวางเป็นหลักประกันเพิ่ม ดังนั้นบันทึกมูลค่าหลักทรัพย์รวม 307,700 บาท ราคาปิด ณ สิ้นวันที่6  A3@ 1 บาท)</t>
  </si>
  <si>
    <t xml:space="preserve"> สถานะบัญชีลูกค้าหลัง SET ปิด คือ ปกติ (ไม่ถูก Call)</t>
  </si>
  <si>
    <t>A3</t>
  </si>
  <si>
    <t>กรณีที่3 ระหว่างวัน ลูกค้านำหุ้นกลุ่มB(B1) มาวาง 30,000 หุ้น @ 1 บาท</t>
  </si>
  <si>
    <r>
      <t>สูตรคำนวณกรณีวางหุ้น (หุ้นกลุ่มB) = Call Short Amt.</t>
    </r>
    <r>
      <rPr>
        <b/>
        <sz val="14"/>
        <rFont val="Calibri"/>
        <family val="2"/>
      </rPr>
      <t>÷</t>
    </r>
    <r>
      <rPr>
        <b/>
        <sz val="14"/>
        <rFont val="Cordia New"/>
        <family val="2"/>
      </rPr>
      <t xml:space="preserve"> (1-CM)   = 18,000 </t>
    </r>
    <r>
      <rPr>
        <b/>
        <sz val="14"/>
        <rFont val="Calibri"/>
        <family val="2"/>
      </rPr>
      <t>÷</t>
    </r>
    <r>
      <rPr>
        <b/>
        <sz val="14"/>
        <rFont val="Cordia New"/>
        <family val="2"/>
      </rPr>
      <t xml:space="preserve"> (1-40%) = 30,000 บาท</t>
    </r>
  </si>
  <si>
    <t>(ลูกค้ามีเงินกู้ยืมยกมา 200,000 บาทคงเดิม ระหว่างวันนำหุ้นB1 มูลค่า 30,000 บาท มาวางเป็นหลักประกันเพิ่ม ดังนั้นบันทึกมูลค่าหลักทรัพย์รวม 310,000 บาท ราคาปิด ณ สิ้นวันที่6  B1@ 1 บาท)</t>
  </si>
  <si>
    <t>กรณีที่4 ระหว่างวัน ลูกค้านำหุ้นกลุ่มC(C1) มาวาง 32,800 หุ้น @ 1 บาท</t>
  </si>
  <si>
    <r>
      <t>สูตรคำนวณกรณีวางหุ้น (หุ้นกลุ่มC) = Call Short Amt.</t>
    </r>
    <r>
      <rPr>
        <b/>
        <sz val="14"/>
        <rFont val="Calibri"/>
        <family val="2"/>
      </rPr>
      <t>÷</t>
    </r>
    <r>
      <rPr>
        <b/>
        <sz val="14"/>
        <rFont val="Cordia New"/>
        <family val="2"/>
      </rPr>
      <t xml:space="preserve"> (1-CM)   = 18,000 </t>
    </r>
    <r>
      <rPr>
        <b/>
        <sz val="14"/>
        <rFont val="Calibri"/>
        <family val="2"/>
      </rPr>
      <t>÷</t>
    </r>
    <r>
      <rPr>
        <b/>
        <sz val="14"/>
        <rFont val="Cordia New"/>
        <family val="2"/>
      </rPr>
      <t xml:space="preserve"> (1-45%) = 32,727.27 บาท</t>
    </r>
  </si>
  <si>
    <t>(ลูกค้ามีเงินกู้ยืมยกมา 200,000 บาทคงเดิม ระหว่างวันนำหุ้นC1 มูลค่า 32,800 บาท มาวางเป็นหลักประกันเพิ่ม ดังนั้นบันทึกมูลค่าหลักทรัพย์รวม 312,800 บาท ราคาปิด ณ สิ้นวันที่6  C1@ 1 บาท)</t>
  </si>
  <si>
    <t>สมมติให้วันที่ 6 ลูกค้าเลือกวิธีนำเงินสดมาวาง 18,000 บาท (ราคาปิด ณ สิ้นวันที่6  A1@ 4 บาท และ A2@ 12 บาท)  สถานะบัญชีลูกค้าหลัง SET ปิด คือ ปกติ (ไม่ถูก Call)</t>
  </si>
  <si>
    <r>
      <t>วันที่7 ระหว่างวัน ไม่มีรายการซื้อขายหลักทรัพย์ แต่</t>
    </r>
    <r>
      <rPr>
        <sz val="14"/>
        <color rgb="FFFF0000"/>
        <rFont val="Cordia New"/>
        <family val="2"/>
      </rPr>
      <t>ราคาปิดหุ้นA1 ปรับลดลง</t>
    </r>
    <r>
      <rPr>
        <sz val="14"/>
        <color rgb="FF0070C0"/>
        <rFont val="Cordia New"/>
        <family val="2"/>
      </rPr>
      <t xml:space="preserve"> (ราคาปิด ณ สิ้นวันที่7  </t>
    </r>
    <r>
      <rPr>
        <u/>
        <sz val="14"/>
        <color rgb="FFFF0000"/>
        <rFont val="Cordia New"/>
        <family val="2"/>
      </rPr>
      <t>A1@ 2.85 บาท</t>
    </r>
    <r>
      <rPr>
        <sz val="14"/>
        <color rgb="FF0070C0"/>
        <rFont val="Cordia New"/>
        <family val="2"/>
      </rPr>
      <t xml:space="preserve"> และ A2@ 12 บาท) </t>
    </r>
  </si>
  <si>
    <t>(ลูกค้ามีเงินกู้ยืมยกมา 182,000 บาท คงเดิม และลูกค้ามีหุ้นA1 และ A2 ยกมา โดยหุ้นA1 ราคาปิดปรับตัวลดลง ดังนั้นบันทึกมูลค่าหลักทรัพย์รวม 251,250 บาท)</t>
  </si>
  <si>
    <r>
      <rPr>
        <sz val="14"/>
        <rFont val="Cordia New"/>
        <family val="2"/>
      </rPr>
      <t xml:space="preserve"> เนื่องจากณ สิ้นเย็นวันที่7 สถานะบัญชีลูกค้า คือ MM Force Amt.&lt; </t>
    </r>
    <r>
      <rPr>
        <sz val="14"/>
        <color rgb="FFFF0000"/>
        <rFont val="Cordia New"/>
        <family val="2"/>
      </rPr>
      <t>Equity</t>
    </r>
    <r>
      <rPr>
        <sz val="14"/>
        <rFont val="Cordia New"/>
        <family val="2"/>
      </rPr>
      <t xml:space="preserve"> &lt;MM Call Amount  </t>
    </r>
    <r>
      <rPr>
        <sz val="14"/>
        <rFont val="CordiaUPC"/>
        <family val="2"/>
      </rPr>
      <t>→</t>
    </r>
    <r>
      <rPr>
        <sz val="14"/>
        <rFont val="Cordia New"/>
        <family val="2"/>
      </rPr>
      <t xml:space="preserve">   (62,813&lt;</t>
    </r>
    <r>
      <rPr>
        <sz val="14"/>
        <color rgb="FFFF0000"/>
        <rFont val="Cordia New"/>
        <family val="2"/>
      </rPr>
      <t>69,250</t>
    </r>
    <r>
      <rPr>
        <sz val="14"/>
        <rFont val="Cordia New"/>
        <family val="2"/>
      </rPr>
      <t xml:space="preserve">&lt;87,938)  </t>
    </r>
  </si>
  <si>
    <t>สถานะบัญชีณ สิ้นเย็นวันที่ 7</t>
  </si>
  <si>
    <r>
      <t>กรณีลูกค้าถือหุ้นเพียงกลุ่มเดียว เช่น กลุ่ม A หาก FM&lt;</t>
    </r>
    <r>
      <rPr>
        <u val="double"/>
        <sz val="14"/>
        <color rgb="FFFF0000"/>
        <rFont val="Cordia New"/>
        <family val="2"/>
      </rPr>
      <t>MM</t>
    </r>
    <r>
      <rPr>
        <sz val="14"/>
        <rFont val="Cordia New"/>
        <family val="2"/>
      </rPr>
      <t xml:space="preserve">&lt;CM จะถูก </t>
    </r>
    <r>
      <rPr>
        <sz val="14"/>
        <color rgb="FFFF0000"/>
        <rFont val="Cordia New"/>
        <family val="2"/>
      </rPr>
      <t>Call</t>
    </r>
    <r>
      <rPr>
        <sz val="14"/>
        <rFont val="Cordia New"/>
        <family val="2"/>
      </rPr>
      <t xml:space="preserve"> (ตามตัวอย่าง 25%&lt;</t>
    </r>
    <r>
      <rPr>
        <b/>
        <u val="double"/>
        <sz val="14"/>
        <color rgb="FFFF0000"/>
        <rFont val="Cordia New"/>
        <family val="2"/>
      </rPr>
      <t>27.56%</t>
    </r>
    <r>
      <rPr>
        <sz val="14"/>
        <rFont val="Cordia New"/>
        <family val="2"/>
      </rPr>
      <t>&lt;35%)</t>
    </r>
  </si>
  <si>
    <r>
      <t>วันที่8 ระหว่างวัน ไม่มีรายการซื้อขายหลักทรัพย์ แต่</t>
    </r>
    <r>
      <rPr>
        <sz val="14"/>
        <color rgb="FFFF0000"/>
        <rFont val="Cordia New"/>
        <family val="2"/>
      </rPr>
      <t>ราคาปิดหุ้นA1 ปรับลดลง</t>
    </r>
    <r>
      <rPr>
        <sz val="14"/>
        <color rgb="FF0070C0"/>
        <rFont val="Cordia New"/>
        <family val="2"/>
      </rPr>
      <t xml:space="preserve"> (ราคาปิด ณ สิ้นวันที่7  </t>
    </r>
    <r>
      <rPr>
        <u/>
        <sz val="14"/>
        <color rgb="FFFF0000"/>
        <rFont val="Cordia New"/>
        <family val="2"/>
      </rPr>
      <t>A1@ 2 บาท</t>
    </r>
    <r>
      <rPr>
        <sz val="14"/>
        <color rgb="FF0070C0"/>
        <rFont val="Cordia New"/>
        <family val="2"/>
      </rPr>
      <t xml:space="preserve"> และ A2@ 12 บาท) </t>
    </r>
  </si>
  <si>
    <t>(ลูกค้ามีเงินกู้ยืมยกมา 182,000 บาท คงเดิม และลูกค้ามีหุ้นA1 และ A2 ยกมา โดยหุ้นA1 ราคาปิดปรับตัวลดลง ดังนั้นบันทึกมูลค่าหลักทรัพย์รวม 230,000 บาท)</t>
  </si>
  <si>
    <r>
      <t xml:space="preserve">  เนื่องจากณ สิ้นเย็นวันที่8 สถานะบัญชีลูกค้า คือ </t>
    </r>
    <r>
      <rPr>
        <sz val="14"/>
        <color rgb="FFFF0000"/>
        <rFont val="Cordia New"/>
        <family val="2"/>
      </rPr>
      <t>Equity</t>
    </r>
    <r>
      <rPr>
        <sz val="14"/>
        <rFont val="Cordia New"/>
        <family val="2"/>
      </rPr>
      <t xml:space="preserve"> &lt; MM Force Amt.  </t>
    </r>
    <r>
      <rPr>
        <sz val="14"/>
        <rFont val="Calibri"/>
        <family val="2"/>
      </rPr>
      <t>→</t>
    </r>
    <r>
      <rPr>
        <sz val="14"/>
        <rFont val="Cordia New"/>
        <family val="2"/>
      </rPr>
      <t xml:space="preserve"> (</t>
    </r>
    <r>
      <rPr>
        <sz val="14"/>
        <color rgb="FFFF0000"/>
        <rFont val="Cordia New"/>
        <family val="2"/>
      </rPr>
      <t>48,000</t>
    </r>
    <r>
      <rPr>
        <sz val="14"/>
        <rFont val="Cordia New"/>
        <family val="2"/>
      </rPr>
      <t xml:space="preserve">&lt;57,500) </t>
    </r>
  </si>
  <si>
    <r>
      <t xml:space="preserve"> ดังนั้นสถานะบัญชีลูกค้าหลัง SET ปิด คือ </t>
    </r>
    <r>
      <rPr>
        <sz val="14"/>
        <color rgb="FFFF0000"/>
        <rFont val="Cordia New"/>
        <family val="2"/>
      </rPr>
      <t xml:space="preserve">Force to Force (ถูกบังคับขายหลักประกันในวันทำการถัดไป ให้พ้นระดับการ Force Sell) </t>
    </r>
    <r>
      <rPr>
        <u/>
        <sz val="14"/>
        <color theme="4" tint="-0.249977111117893"/>
        <rFont val="Cordia New"/>
        <family val="2"/>
      </rPr>
      <t>กรณีนี้จดหมาย Call ของเช้าวันที่8 จะถูกแทนที่ด้วยจดหมาย Force ของเช้าวันที่9</t>
    </r>
  </si>
  <si>
    <t>สถานะบัญชีณ สิ้นเย็นวันที่ 8</t>
  </si>
  <si>
    <r>
      <t xml:space="preserve">กรณีลูกค้าถือหุ้นเพียงกลุ่มเดียว เช่น กลุ่ม A หาก </t>
    </r>
    <r>
      <rPr>
        <u val="double"/>
        <sz val="14"/>
        <color rgb="FFFF0000"/>
        <rFont val="Cordia New"/>
        <family val="2"/>
      </rPr>
      <t>MM</t>
    </r>
    <r>
      <rPr>
        <sz val="14"/>
        <rFont val="Cordia New"/>
        <family val="2"/>
      </rPr>
      <t xml:space="preserve">&lt;FM จะถูก </t>
    </r>
    <r>
      <rPr>
        <sz val="14"/>
        <color rgb="FFFF0000"/>
        <rFont val="Cordia New"/>
        <family val="2"/>
      </rPr>
      <t>Force Sell</t>
    </r>
    <r>
      <rPr>
        <sz val="14"/>
        <rFont val="Cordia New"/>
        <family val="2"/>
      </rPr>
      <t xml:space="preserve"> (ตามตัวอย่าง</t>
    </r>
    <r>
      <rPr>
        <u val="double"/>
        <sz val="14"/>
        <rFont val="Cordia New"/>
        <family val="2"/>
      </rPr>
      <t xml:space="preserve"> </t>
    </r>
    <r>
      <rPr>
        <b/>
        <u val="double"/>
        <sz val="14"/>
        <color rgb="FFFF0000"/>
        <rFont val="Cordia New"/>
        <family val="2"/>
      </rPr>
      <t>20.87%</t>
    </r>
    <r>
      <rPr>
        <sz val="14"/>
        <rFont val="Cordia New"/>
        <family val="2"/>
      </rPr>
      <t>&lt;25%)</t>
    </r>
  </si>
  <si>
    <t xml:space="preserve">วันที่9 ระหว่างวัน ไม่มีรายการซื้อหุ้น (ราคาปิด ณ สิ้นวันที่9  A1@ 2 บาท และ A2@ 12 บาท) </t>
  </si>
  <si>
    <r>
      <rPr>
        <b/>
        <u val="singleAccounting"/>
        <sz val="14"/>
        <color rgb="FF0070C0"/>
        <rFont val="Cordia New"/>
        <family val="2"/>
      </rPr>
      <t>กรณีที่1 ระหว่างวัน ลูกค้านำเงินสดมาวาง 9,500 บาท</t>
    </r>
    <r>
      <rPr>
        <sz val="14"/>
        <color rgb="FF0070C0"/>
        <rFont val="Cordia New"/>
        <family val="2"/>
      </rPr>
      <t xml:space="preserve"> </t>
    </r>
  </si>
  <si>
    <r>
      <t>สูตรคำนวณกรณีวางเงิน = Force Short Amt.</t>
    </r>
    <r>
      <rPr>
        <b/>
        <sz val="14"/>
        <rFont val="Symbol"/>
        <family val="1"/>
        <charset val="2"/>
      </rPr>
      <t xml:space="preserve"> = </t>
    </r>
    <r>
      <rPr>
        <b/>
        <sz val="14"/>
        <rFont val="CordiaUPC"/>
        <family val="2"/>
      </rPr>
      <t>MM Force Amt. - Equity</t>
    </r>
    <r>
      <rPr>
        <b/>
        <sz val="14"/>
        <rFont val="Cordia New"/>
        <family val="2"/>
      </rPr>
      <t xml:space="preserve">   = 57,500 - 48,000 = 9,500 บาท</t>
    </r>
  </si>
  <si>
    <t xml:space="preserve">(ลูกค้ามีเงินกู้ยืมยกมา 182,000 บาท หักเงินสดที่นำมาวาง 9,500 บาท ดังนั้นบันทึกเงินกู้ยืม 172,500 บาท) </t>
  </si>
  <si>
    <r>
      <t xml:space="preserve">สถานะบัญชีลูกค้าหลัง SET ปิด คือ </t>
    </r>
    <r>
      <rPr>
        <sz val="14"/>
        <color rgb="FFFF0000"/>
        <rFont val="Cordia New"/>
        <family val="2"/>
      </rPr>
      <t>Call (ถูกเรียกหลักประกันเพิ่ม ต้องนำหลักประกันมาวางเพิ่มภายใน 5 วันทำการ โดยนับวันทำการถัดไปเป็นวันที่1)</t>
    </r>
  </si>
  <si>
    <t>สถานะบัญชีณ สิ้นเย็นวันที่ 9</t>
  </si>
  <si>
    <t>กรณีที่2 ระหว่างวัน ลูกค้าขายหุ้นกลุ่มA(A1) จำนวน 19,000 หุ้น @ 2 บาท</t>
  </si>
  <si>
    <r>
      <t xml:space="preserve">สูตรคำนวณกรณีขายหุ้น (หุ้นกลุ่มA) =   Force Short Amt. </t>
    </r>
    <r>
      <rPr>
        <b/>
        <sz val="14"/>
        <rFont val="Calibri"/>
        <family val="2"/>
      </rPr>
      <t>÷</t>
    </r>
    <r>
      <rPr>
        <b/>
        <sz val="14"/>
        <rFont val="Cordia New"/>
        <family val="2"/>
      </rPr>
      <t xml:space="preserve"> FM   = 9,500 </t>
    </r>
    <r>
      <rPr>
        <b/>
        <sz val="14"/>
        <rFont val="Calibri"/>
        <family val="2"/>
      </rPr>
      <t>÷</t>
    </r>
    <r>
      <rPr>
        <b/>
        <sz val="14"/>
        <rFont val="Cordia New"/>
        <family val="2"/>
      </rPr>
      <t xml:space="preserve"> 25% = 38,000 บาท</t>
    </r>
  </si>
  <si>
    <t>(ลูกค้ามีเงินกู้ยืมยกมา 182,000 บาท หักมูลค่าหุ้นA1 ที่ขาย 38,000 บาท ดังนั้นบันทึกเงินกู้ยืม 144,000 บาท และหุ้นA1 ยกมา 25,000 หุ้น ขายไป 19,000 หุ้น ดังนั้นบันทึกหุ้นA1 จำนวน 6,000 หุ้น)</t>
  </si>
  <si>
    <r>
      <t xml:space="preserve">สถานะบัญชีลูกค้าหลัง SET ปิด คือ </t>
    </r>
    <r>
      <rPr>
        <sz val="14"/>
        <color rgb="FFFF0000"/>
        <rFont val="Cordia New"/>
        <family val="2"/>
      </rPr>
      <t>Call (ถูกเรียกหลักประกันเพิ่ม  ต้องนำหลักประกันมาวางเพิ่มภายใน 5 วันทำการ โดยนับวันทำการถัดไปเป็นวันที่1)</t>
    </r>
  </si>
  <si>
    <t xml:space="preserve">สมมติให้วันที่ 9  ลูกค้าเลือกวิธีนำเงินสดมาวาง 9,500 บาท (ราคาปิด ณ สิ้นวันที่7  A1@ 2 บาท และ A2@ 12 บาท) </t>
  </si>
  <si>
    <t xml:space="preserve">วันที่10-วันที่14 (5 วันทำการ และลูกค้ามีสถานะ Call ติดต่อกัน) ลูกค้าไม่มีการนำหลักประกันมาวางเพิ่ม และไม่มีการทำธุรกรรมใดๆ ผ่านบัญชี  (ราคาปิด ณ สิ้นวันที่14  A1@ 2 บาท และ A2@ 12 บาท) </t>
  </si>
  <si>
    <r>
      <t xml:space="preserve">สถานะบัญชีลูกค้าหลัง SET ปิด วันที่14 คือ </t>
    </r>
    <r>
      <rPr>
        <sz val="14"/>
        <color rgb="FFFF0000"/>
        <rFont val="Cordia New"/>
        <family val="2"/>
      </rPr>
      <t>Force to Call (ถูกบังคับขายหลักประกันในวันทำการถัดไป ให้พ้นระดับการ Call)</t>
    </r>
  </si>
  <si>
    <t>สถานะบัญชีณ สิ้นเย็นวันที่ 14</t>
  </si>
  <si>
    <t xml:space="preserve">วันที่15 ระหว่างวัน ไม่มีรายการซื้อหุ้น (ราคาปิด ณ สิ้นวันที่15  A1@ 2 บาท และ A2@ 12 บาท) </t>
  </si>
  <si>
    <r>
      <rPr>
        <b/>
        <u val="singleAccounting"/>
        <sz val="14"/>
        <color rgb="FF0070C0"/>
        <rFont val="Cordia New"/>
        <family val="2"/>
      </rPr>
      <t>กรณีที่1 ระหว่างวัน ลูกค้านำเงินสดมาวาง 23,000 บาท</t>
    </r>
    <r>
      <rPr>
        <sz val="14"/>
        <color rgb="FF0070C0"/>
        <rFont val="Cordia New"/>
        <family val="2"/>
      </rPr>
      <t xml:space="preserve"> </t>
    </r>
  </si>
  <si>
    <r>
      <t>สูตรคำนวณกรณีวางเงิน = Call Short Amt.</t>
    </r>
    <r>
      <rPr>
        <b/>
        <sz val="14"/>
        <rFont val="Symbol"/>
        <family val="1"/>
        <charset val="2"/>
      </rPr>
      <t xml:space="preserve"> = </t>
    </r>
    <r>
      <rPr>
        <b/>
        <sz val="14"/>
        <rFont val="CordiaUPC"/>
        <family val="2"/>
      </rPr>
      <t>MM Call Amt. - Equity</t>
    </r>
    <r>
      <rPr>
        <b/>
        <sz val="14"/>
        <rFont val="Cordia New"/>
        <family val="2"/>
      </rPr>
      <t xml:space="preserve">   = 80,500 - 57,500 = 23,000 บาท</t>
    </r>
  </si>
  <si>
    <t xml:space="preserve">(ลูกค้ามีเงินกู้ยืมยกมา 172,500 บาท หักเงินสดที่นำมาวาง 23,000 บาท ดังนั้นบันทึกเงินกู้ยืม 149,500 บาท) </t>
  </si>
  <si>
    <t>สถานะบัญชีลูกค้าหลัง SET ปิด คือ ปกติ (ไม่ถูก Call)</t>
  </si>
  <si>
    <t>สถานะบัญชีณ สิ้นเย็นวันที่ 15</t>
  </si>
  <si>
    <t>กรณีที่2 ระหว่างวัน ลูกค้าขายหุ้นกลุ่มA(A2) จำนวน 5,500 หุ้น @ 12 บาท</t>
  </si>
  <si>
    <r>
      <t xml:space="preserve">สูตรคำนวณกรณีขายหุ้น (หุ้นกลุ่มA) =   Call Short Amt. </t>
    </r>
    <r>
      <rPr>
        <b/>
        <sz val="14"/>
        <rFont val="Calibri"/>
        <family val="2"/>
      </rPr>
      <t>÷</t>
    </r>
    <r>
      <rPr>
        <b/>
        <sz val="14"/>
        <rFont val="Cordia New"/>
        <family val="2"/>
      </rPr>
      <t xml:space="preserve"> CM   =23,000 </t>
    </r>
    <r>
      <rPr>
        <b/>
        <sz val="14"/>
        <rFont val="Calibri"/>
        <family val="2"/>
      </rPr>
      <t>÷</t>
    </r>
    <r>
      <rPr>
        <b/>
        <sz val="14"/>
        <rFont val="Cordia New"/>
        <family val="2"/>
      </rPr>
      <t xml:space="preserve"> 35% = 65,714.29 บาท</t>
    </r>
  </si>
  <si>
    <t>(ลูกค้ามีเงินกู้ยืมยกมา 172,500 บาท หักมูลค่าหุ้นA2 ที่ขาย 66,000 บาท ดังนั้นบันทึกเงินกู้ยืม 106,500 บาท และหุ้นA2 ยกมา 15,000 หุ้น ขายไป 5,500 หุ้น ดังนั้นบันทึกหุ้นA2 จำนวน 9,500 หุ้น)</t>
  </si>
  <si>
    <t>คำศัพท์ที่ควรรู้เกี่ยวกับบัญชีเครดิตบาลานซ์</t>
  </si>
  <si>
    <t>คำศัพท์</t>
  </si>
  <si>
    <t>หน่วย</t>
  </si>
  <si>
    <t>คำอธิบายเพิ่มเติม</t>
  </si>
  <si>
    <t>สูตรคำนวณ</t>
  </si>
  <si>
    <t>Usable Credit Line</t>
  </si>
  <si>
    <t>บาท</t>
  </si>
  <si>
    <t>วงเงินกู้ยืมที่สามารถใช้ได้ (กำหนดโดยTSFC)</t>
  </si>
  <si>
    <t>เงินสด</t>
  </si>
  <si>
    <t xml:space="preserve">LMV (Long Market Value)  </t>
  </si>
  <si>
    <t>มูลค่าหลักทรัพย์ตามราคาปิด</t>
  </si>
  <si>
    <t>ผลรวมของ (จำนวนหุ้น x ราคาปิด)</t>
  </si>
  <si>
    <t>เงินกู้ยืม</t>
  </si>
  <si>
    <t>เงินลงทุนของลูกค้า</t>
  </si>
  <si>
    <t>Cash + LMV - Margin Balance</t>
  </si>
  <si>
    <t>MM (Maintenance Margin)</t>
  </si>
  <si>
    <t>%</t>
  </si>
  <si>
    <t>อัตรามาร์จิ้นบัญชีของลูกค้า</t>
  </si>
  <si>
    <r>
      <t xml:space="preserve">(Equity </t>
    </r>
    <r>
      <rPr>
        <sz val="14"/>
        <color rgb="FF333333"/>
        <rFont val="Symbol"/>
        <family val="1"/>
        <charset val="2"/>
      </rPr>
      <t>¸</t>
    </r>
    <r>
      <rPr>
        <sz val="14"/>
        <color rgb="FF333333"/>
        <rFont val="CordiaUPC"/>
        <family val="2"/>
      </rPr>
      <t xml:space="preserve"> LMV) x 100</t>
    </r>
  </si>
  <si>
    <t>IM (Initial Margin)</t>
  </si>
  <si>
    <t>อัตรามาร์จิ้นเริ่มต้น</t>
  </si>
  <si>
    <t>(หลักทรัพย์ยิ่งมีความเสี่ยงสูงขึ้น IMจะยิ่งสูงขึ้น)</t>
  </si>
  <si>
    <t>CM (Call Margin)</t>
  </si>
  <si>
    <t>อัตรามาร์จิ้นที่ต้องวางหลักประกันเพิ่ม</t>
  </si>
  <si>
    <t>(หลักทรัพย์ยิ่งมีความเสี่ยงสูงขึ้น CMจะยิ่งสูงขึ้น)</t>
  </si>
  <si>
    <t>FM (Force Margin)</t>
  </si>
  <si>
    <t xml:space="preserve">อัตรามาร์จิ้นที่ถูกบังคับขายหลักประกัน </t>
  </si>
  <si>
    <t>(หลักทรัพย์ยิ่งมีความเสี่ยงสูงขึ้น FMจะยิ่งสูงขึ้น)</t>
  </si>
  <si>
    <t>MR (Margin Required)</t>
  </si>
  <si>
    <t>มูลค่าหลักประกันตามอัตรามาร์จิ้น</t>
  </si>
  <si>
    <t>ผลรวมของ (LMV x IM)</t>
  </si>
  <si>
    <t>(กรณีหลักทรัพย์มีความเสี่ยงต่างกัน ต้องแยกคำนวณตามกลุ่มความเสี่ยง)</t>
  </si>
  <si>
    <t>EE (Excess Equity)</t>
  </si>
  <si>
    <t xml:space="preserve">ทรัพย์สินส่วนเกิน </t>
  </si>
  <si>
    <t>Equity - MR</t>
  </si>
  <si>
    <t>(สามารถซื้อหลักทรัพย์เพิ่ม/ถอนหลักประกันออกไปได้)</t>
  </si>
  <si>
    <t>PP (Purchasing Power)</t>
  </si>
  <si>
    <t xml:space="preserve">อำนาจซื้อ </t>
  </si>
  <si>
    <r>
      <t>EE</t>
    </r>
    <r>
      <rPr>
        <sz val="14"/>
        <color rgb="FF333333"/>
        <rFont val="Symbol"/>
        <family val="1"/>
        <charset val="2"/>
      </rPr>
      <t>¸</t>
    </r>
    <r>
      <rPr>
        <sz val="14"/>
        <color rgb="FF333333"/>
        <rFont val="CordiaUPC"/>
        <family val="2"/>
      </rPr>
      <t xml:space="preserve"> IM</t>
    </r>
  </si>
  <si>
    <t>(หลักทรัพย์ที่ซื้อยิ่งมีความเสี่ยงมาก อำนาจซื้อจะยิ่งน้อยลง)</t>
  </si>
  <si>
    <t>MM. Call Amt.</t>
  </si>
  <si>
    <t xml:space="preserve">มูลค่าหลักประกันที่ต้องดำรงไว้ </t>
  </si>
  <si>
    <t>ผลรวมของ (LMV x CM)</t>
  </si>
  <si>
    <t>(Maintenance Margin Call Amount)</t>
  </si>
  <si>
    <t xml:space="preserve"> - กรณี MM Force Amount &lt;Equity &lt; MM Call Amount       </t>
  </si>
  <si>
    <r>
      <t xml:space="preserve">      </t>
    </r>
    <r>
      <rPr>
        <sz val="14"/>
        <color theme="4" tint="-0.249977111117893"/>
        <rFont val="CordiaUPC"/>
        <family val="2"/>
      </rPr>
      <t>ลูกค้าต้องนำหลักประกันมาวางเพิ่มภายใน 5 วันทำการ</t>
    </r>
  </si>
  <si>
    <t>Call Short Amt.</t>
  </si>
  <si>
    <t xml:space="preserve">มูลค่าหลักประกันที่ต้องนำมาวางเพิ่ม </t>
  </si>
  <si>
    <t>(Call Short Amount)</t>
  </si>
  <si>
    <t xml:space="preserve"> - กรณีวางเป็นเงินสด       </t>
  </si>
  <si>
    <t>MM Call Amt. - Equity</t>
  </si>
  <si>
    <t xml:space="preserve"> - กรณีวางเป็นหลักทรัพย์  </t>
  </si>
  <si>
    <r>
      <t xml:space="preserve">(MM Call Amt. - Equity) </t>
    </r>
    <r>
      <rPr>
        <sz val="14"/>
        <color rgb="FF333333"/>
        <rFont val="Calibri"/>
        <family val="2"/>
      </rPr>
      <t>÷</t>
    </r>
    <r>
      <rPr>
        <sz val="14"/>
        <color rgb="FF333333"/>
        <rFont val="CordiaUPC"/>
        <family val="2"/>
      </rPr>
      <t xml:space="preserve"> (1-CM)</t>
    </r>
  </si>
  <si>
    <t>MM. Force Amt.</t>
  </si>
  <si>
    <r>
      <t>มูลค่าหลักประกันขั้นต่ำที่ต้องดำรงไว้</t>
    </r>
    <r>
      <rPr>
        <sz val="14"/>
        <color theme="4" tint="-0.249977111117893"/>
        <rFont val="CordiaUPC"/>
        <family val="2"/>
      </rPr>
      <t xml:space="preserve"> </t>
    </r>
  </si>
  <si>
    <t>ผลรวมของ (LMV x FM)</t>
  </si>
  <si>
    <t>(Maintenance Margin Force Amount)</t>
  </si>
  <si>
    <t xml:space="preserve"> - กรณี Equity &lt; MM Force Amount    </t>
  </si>
  <si>
    <t xml:space="preserve">      ลูกค้าถูกบังคับขายหลักประกันในวันทำการถัดไป</t>
  </si>
  <si>
    <t>Force Short Amt.</t>
  </si>
  <si>
    <t>มูลค่าหลักประกันที่ต้องบังคับขาย</t>
  </si>
  <si>
    <t>(Force Short Amount)</t>
  </si>
  <si>
    <t xml:space="preserve">กรณีบังคับขายปกติ (Force to Force) </t>
  </si>
  <si>
    <t>MM Force Amt. - Equity</t>
  </si>
  <si>
    <t xml:space="preserve"> - กรณีขายหลักทรัพย์      </t>
  </si>
  <si>
    <t>(MM Force Amt. - Equity)  ÷ FM</t>
  </si>
  <si>
    <t>กรณีบังคับขายเนื่องจากไม่ปฏิบัติตามจดหมาย Call (Force to Call)</t>
  </si>
  <si>
    <t xml:space="preserve"> - กรณีวางเป็นเงินสด      </t>
  </si>
  <si>
    <t>MM Call  Amt. - Equity</t>
  </si>
  <si>
    <t>(MM Call Amt. - Equity) ÷ CM</t>
  </si>
  <si>
    <t xml:space="preserve">                            </t>
  </si>
  <si>
    <t>สรุปสูตรการคำนวณ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</si>
</sst>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_);\(0\)"/>
    <numFmt numFmtId="165" formatCode="_(* #,##0_);_(* \(#,##0\);_(* &quot;-&quot;??_);_(@_)"/>
    <numFmt numFmtId="166" formatCode="_(* #,##0.000000_);_(* \(#,##0.000000\);_(* &quot;-&quot;??_);_(@_)"/>
    <numFmt numFmtId="167" formatCode="#,###"/>
  </numFmts>
  <fonts count="32" x14ac:knownFonts="1">
    <font>
      <sz val="11"/>
      <color theme="1"/>
      <name val="Calibri"/>
      <family val="2"/>
      <scheme val="minor"/>
    </font>
    <font>
      <sz val="14"/>
      <color theme="1"/>
      <name val="Cordia New"/>
      <family val="2"/>
    </font>
    <font>
      <sz val="14"/>
      <color rgb="FFFF0000"/>
      <name val="Cordia New"/>
      <family val="2"/>
    </font>
    <font>
      <sz val="11"/>
      <color theme="1"/>
      <name val="Calibri"/>
      <family val="2"/>
      <scheme val="minor"/>
    </font>
    <font>
      <b/>
      <u val="singleAccounting"/>
      <sz val="14"/>
      <color rgb="FF0070C0"/>
      <name val="Cordia New"/>
      <family val="2"/>
    </font>
    <font>
      <sz val="14"/>
      <color rgb="FF0070C0"/>
      <name val="Cordia New"/>
      <family val="2"/>
    </font>
    <font>
      <sz val="14"/>
      <name val="Cordia New"/>
      <family val="2"/>
    </font>
    <font>
      <sz val="14"/>
      <name val="Symbol"/>
      <family val="1"/>
      <charset val="2"/>
    </font>
    <font>
      <sz val="14"/>
      <name val="Calibri"/>
      <family val="2"/>
    </font>
    <font>
      <b/>
      <u/>
      <sz val="14"/>
      <color rgb="FF0070C0"/>
      <name val="Cordia New"/>
      <family val="2"/>
    </font>
    <font>
      <u/>
      <sz val="14"/>
      <color theme="1"/>
      <name val="Cordia New"/>
      <family val="2"/>
    </font>
    <font>
      <u val="double"/>
      <sz val="14"/>
      <name val="Cordia New"/>
      <family val="2"/>
    </font>
    <font>
      <b/>
      <sz val="14"/>
      <name val="Cordia New"/>
      <family val="2"/>
    </font>
    <font>
      <b/>
      <sz val="14"/>
      <name val="CordiaUPC"/>
      <family val="2"/>
    </font>
    <font>
      <b/>
      <sz val="14"/>
      <name val="Calibri"/>
      <family val="2"/>
    </font>
    <font>
      <u val="double"/>
      <sz val="14"/>
      <color rgb="FFFF0000"/>
      <name val="Cordia New"/>
      <family val="2"/>
    </font>
    <font>
      <u val="singleAccounting"/>
      <sz val="14"/>
      <color rgb="FFFF0000"/>
      <name val="Cordia New"/>
      <family val="2"/>
    </font>
    <font>
      <b/>
      <sz val="14"/>
      <name val="Symbol"/>
      <family val="1"/>
      <charset val="2"/>
    </font>
    <font>
      <u/>
      <sz val="14"/>
      <color rgb="FFFF0000"/>
      <name val="Cordia New"/>
      <family val="2"/>
    </font>
    <font>
      <sz val="14"/>
      <name val="CordiaUPC"/>
      <family val="2"/>
    </font>
    <font>
      <b/>
      <u val="double"/>
      <sz val="14"/>
      <color rgb="FFFF0000"/>
      <name val="Cordia New"/>
      <family val="2"/>
    </font>
    <font>
      <u/>
      <sz val="14"/>
      <color theme="4" tint="-0.249977111117893"/>
      <name val="Cordia New"/>
      <family val="2"/>
    </font>
    <font>
      <b/>
      <u/>
      <sz val="16"/>
      <color rgb="FF0070C0"/>
      <name val="CordiaUPC"/>
      <family val="2"/>
    </font>
    <font>
      <b/>
      <u/>
      <sz val="14"/>
      <color rgb="FF00B0F0"/>
      <name val="CordiaUPC"/>
      <family val="2"/>
    </font>
    <font>
      <sz val="14"/>
      <color theme="1"/>
      <name val="CordiaUPC"/>
      <family val="2"/>
    </font>
    <font>
      <b/>
      <sz val="14"/>
      <color theme="1"/>
      <name val="CordiaUPC"/>
      <family val="2"/>
    </font>
    <font>
      <sz val="14"/>
      <color rgb="FF333333"/>
      <name val="CordiaUPC"/>
      <family val="2"/>
    </font>
    <font>
      <sz val="14"/>
      <color rgb="FF333333"/>
      <name val="Symbol"/>
      <family val="1"/>
      <charset val="2"/>
    </font>
    <font>
      <sz val="14"/>
      <color rgb="FF0070C0"/>
      <name val="CordiaUPC"/>
      <family val="2"/>
    </font>
    <font>
      <sz val="14"/>
      <color theme="4" tint="-0.249977111117893"/>
      <name val="CordiaUPC"/>
      <family val="2"/>
    </font>
    <font>
      <sz val="14"/>
      <color rgb="FFFF0000"/>
      <name val="CordiaUPC"/>
      <family val="2"/>
    </font>
    <font>
      <sz val="14"/>
      <color rgb="FF333333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7D201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46">
    <xf numFmtId="0" fontId="0" fillId="0" borderId="0" xfId="0"/>
    <xf numFmtId="43" fontId="5" fillId="0" borderId="0" xfId="1" applyFont="1"/>
    <xf numFmtId="0" fontId="5" fillId="0" borderId="0" xfId="0" applyFont="1"/>
    <xf numFmtId="0" fontId="5" fillId="0" borderId="0" xfId="0" applyFont="1" applyAlignment="1">
      <alignment horizontal="center"/>
    </xf>
    <xf numFmtId="164" fontId="5" fillId="0" borderId="0" xfId="1" applyNumberFormat="1" applyFont="1" applyAlignment="1">
      <alignment horizontal="center"/>
    </xf>
    <xf numFmtId="3" fontId="5" fillId="0" borderId="0" xfId="1" applyNumberFormat="1" applyFont="1" applyAlignment="1">
      <alignment horizontal="center"/>
    </xf>
    <xf numFmtId="0" fontId="6" fillId="0" borderId="0" xfId="0" applyFont="1"/>
    <xf numFmtId="43" fontId="6" fillId="0" borderId="0" xfId="1" applyFont="1"/>
    <xf numFmtId="10" fontId="6" fillId="0" borderId="0" xfId="2" applyNumberFormat="1" applyFont="1"/>
    <xf numFmtId="0" fontId="6" fillId="0" borderId="1" xfId="0" applyFont="1" applyBorder="1"/>
    <xf numFmtId="165" fontId="6" fillId="0" borderId="1" xfId="1" applyNumberFormat="1" applyFont="1" applyBorder="1"/>
    <xf numFmtId="43" fontId="6" fillId="0" borderId="1" xfId="1" applyFont="1" applyBorder="1"/>
    <xf numFmtId="3" fontId="6" fillId="0" borderId="1" xfId="1" applyNumberFormat="1" applyFont="1" applyBorder="1" applyAlignment="1">
      <alignment horizontal="center"/>
    </xf>
    <xf numFmtId="0" fontId="6" fillId="0" borderId="0" xfId="0" applyFont="1" applyFill="1"/>
    <xf numFmtId="43" fontId="6" fillId="0" borderId="0" xfId="1" applyFont="1" applyFill="1"/>
    <xf numFmtId="0" fontId="6" fillId="0" borderId="2" xfId="0" applyFont="1" applyBorder="1"/>
    <xf numFmtId="165" fontId="6" fillId="0" borderId="2" xfId="1" applyNumberFormat="1" applyFont="1" applyBorder="1"/>
    <xf numFmtId="43" fontId="6" fillId="0" borderId="2" xfId="1" applyFont="1" applyBorder="1"/>
    <xf numFmtId="3" fontId="6" fillId="0" borderId="2" xfId="1" applyNumberFormat="1" applyFont="1" applyBorder="1"/>
    <xf numFmtId="9" fontId="6" fillId="0" borderId="2" xfId="0" applyNumberFormat="1" applyFont="1" applyBorder="1"/>
    <xf numFmtId="0" fontId="6" fillId="0" borderId="3" xfId="0" applyFont="1" applyBorder="1"/>
    <xf numFmtId="165" fontId="6" fillId="0" borderId="3" xfId="1" applyNumberFormat="1" applyFont="1" applyBorder="1"/>
    <xf numFmtId="43" fontId="6" fillId="0" borderId="3" xfId="1" applyFont="1" applyBorder="1"/>
    <xf numFmtId="3" fontId="6" fillId="0" borderId="3" xfId="1" applyNumberFormat="1" applyFont="1" applyBorder="1"/>
    <xf numFmtId="0" fontId="6" fillId="0" borderId="4" xfId="0" applyFont="1" applyBorder="1"/>
    <xf numFmtId="165" fontId="6" fillId="0" borderId="4" xfId="1" applyNumberFormat="1" applyFont="1" applyBorder="1"/>
    <xf numFmtId="43" fontId="6" fillId="0" borderId="4" xfId="1" applyFont="1" applyBorder="1"/>
    <xf numFmtId="3" fontId="6" fillId="0" borderId="4" xfId="1" applyNumberFormat="1" applyFont="1" applyBorder="1"/>
    <xf numFmtId="165" fontId="6" fillId="0" borderId="0" xfId="1" applyNumberFormat="1" applyFont="1"/>
    <xf numFmtId="3" fontId="6" fillId="0" borderId="1" xfId="1" applyNumberFormat="1" applyFont="1" applyFill="1" applyBorder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43" fontId="6" fillId="0" borderId="0" xfId="1" applyFont="1" applyBorder="1"/>
    <xf numFmtId="3" fontId="6" fillId="0" borderId="0" xfId="1" applyNumberFormat="1" applyFont="1" applyFill="1" applyBorder="1"/>
    <xf numFmtId="0" fontId="6" fillId="0" borderId="0" xfId="0" applyFont="1" applyBorder="1"/>
    <xf numFmtId="0" fontId="6" fillId="0" borderId="0" xfId="0" applyFont="1" applyFill="1" applyBorder="1"/>
    <xf numFmtId="43" fontId="6" fillId="0" borderId="0" xfId="1" applyFont="1" applyFill="1" applyBorder="1"/>
    <xf numFmtId="0" fontId="5" fillId="0" borderId="0" xfId="0" applyFont="1" applyFill="1" applyBorder="1"/>
    <xf numFmtId="0" fontId="6" fillId="0" borderId="1" xfId="0" applyFont="1" applyBorder="1" applyAlignment="1">
      <alignment horizontal="center"/>
    </xf>
    <xf numFmtId="0" fontId="6" fillId="0" borderId="8" xfId="0" applyFont="1" applyBorder="1"/>
    <xf numFmtId="0" fontId="6" fillId="0" borderId="9" xfId="0" applyFont="1" applyFill="1" applyBorder="1" applyAlignment="1">
      <alignment horizontal="center" vertical="center"/>
    </xf>
    <xf numFmtId="0" fontId="6" fillId="0" borderId="9" xfId="0" applyFont="1" applyBorder="1"/>
    <xf numFmtId="0" fontId="6" fillId="0" borderId="10" xfId="0" applyFont="1" applyBorder="1"/>
    <xf numFmtId="0" fontId="5" fillId="2" borderId="2" xfId="0" applyFont="1" applyFill="1" applyBorder="1"/>
    <xf numFmtId="0" fontId="6" fillId="2" borderId="6" xfId="0" applyFont="1" applyFill="1" applyBorder="1"/>
    <xf numFmtId="0" fontId="6" fillId="2" borderId="7" xfId="0" applyFont="1" applyFill="1" applyBorder="1"/>
    <xf numFmtId="0" fontId="6" fillId="3" borderId="5" xfId="0" applyFont="1" applyFill="1" applyBorder="1" applyAlignment="1"/>
    <xf numFmtId="43" fontId="6" fillId="3" borderId="6" xfId="1" applyFont="1" applyFill="1" applyBorder="1" applyAlignment="1"/>
    <xf numFmtId="0" fontId="6" fillId="3" borderId="6" xfId="0" applyFont="1" applyFill="1" applyBorder="1" applyAlignment="1"/>
    <xf numFmtId="0" fontId="6" fillId="3" borderId="7" xfId="0" applyFont="1" applyFill="1" applyBorder="1" applyAlignment="1"/>
    <xf numFmtId="0" fontId="5" fillId="4" borderId="3" xfId="0" applyFont="1" applyFill="1" applyBorder="1"/>
    <xf numFmtId="0" fontId="6" fillId="4" borderId="0" xfId="0" applyFont="1" applyFill="1" applyBorder="1"/>
    <xf numFmtId="0" fontId="6" fillId="4" borderId="11" xfId="0" applyFont="1" applyFill="1" applyBorder="1"/>
    <xf numFmtId="0" fontId="6" fillId="3" borderId="12" xfId="0" applyFont="1" applyFill="1" applyBorder="1" applyAlignment="1"/>
    <xf numFmtId="43" fontId="6" fillId="3" borderId="13" xfId="1" applyFont="1" applyFill="1" applyBorder="1" applyAlignment="1"/>
    <xf numFmtId="0" fontId="6" fillId="3" borderId="13" xfId="0" applyFont="1" applyFill="1" applyBorder="1" applyAlignment="1"/>
    <xf numFmtId="0" fontId="6" fillId="3" borderId="14" xfId="0" applyFont="1" applyFill="1" applyBorder="1" applyAlignment="1"/>
    <xf numFmtId="0" fontId="5" fillId="2" borderId="3" xfId="0" applyFont="1" applyFill="1" applyBorder="1"/>
    <xf numFmtId="0" fontId="6" fillId="2" borderId="0" xfId="0" applyFont="1" applyFill="1" applyBorder="1"/>
    <xf numFmtId="0" fontId="6" fillId="2" borderId="11" xfId="0" applyFont="1" applyFill="1" applyBorder="1"/>
    <xf numFmtId="0" fontId="6" fillId="0" borderId="5" xfId="0" applyFont="1" applyFill="1" applyBorder="1"/>
    <xf numFmtId="43" fontId="6" fillId="0" borderId="6" xfId="1" applyFont="1" applyFill="1" applyBorder="1"/>
    <xf numFmtId="0" fontId="6" fillId="0" borderId="3" xfId="0" applyFont="1" applyBorder="1" applyAlignment="1">
      <alignment horizontal="center"/>
    </xf>
    <xf numFmtId="0" fontId="6" fillId="0" borderId="15" xfId="0" applyFont="1" applyFill="1" applyBorder="1"/>
    <xf numFmtId="0" fontId="6" fillId="0" borderId="11" xfId="0" applyFont="1" applyBorder="1"/>
    <xf numFmtId="0" fontId="6" fillId="0" borderId="12" xfId="0" applyFont="1" applyFill="1" applyBorder="1"/>
    <xf numFmtId="43" fontId="6" fillId="0" borderId="13" xfId="1" applyFont="1" applyFill="1" applyBorder="1"/>
    <xf numFmtId="0" fontId="6" fillId="0" borderId="13" xfId="0" applyFont="1" applyBorder="1"/>
    <xf numFmtId="0" fontId="6" fillId="0" borderId="14" xfId="0" applyFont="1" applyBorder="1"/>
    <xf numFmtId="0" fontId="5" fillId="2" borderId="4" xfId="0" applyFont="1" applyFill="1" applyBorder="1"/>
    <xf numFmtId="0" fontId="6" fillId="2" borderId="13" xfId="0" applyFont="1" applyFill="1" applyBorder="1"/>
    <xf numFmtId="0" fontId="6" fillId="2" borderId="14" xfId="0" applyFont="1" applyFill="1" applyBorder="1"/>
    <xf numFmtId="0" fontId="9" fillId="0" borderId="0" xfId="0" applyFont="1"/>
    <xf numFmtId="43" fontId="1" fillId="0" borderId="0" xfId="1" applyFont="1"/>
    <xf numFmtId="0" fontId="1" fillId="0" borderId="0" xfId="0" applyFont="1" applyFill="1"/>
    <xf numFmtId="166" fontId="1" fillId="0" borderId="0" xfId="1" applyNumberFormat="1" applyFont="1"/>
    <xf numFmtId="0" fontId="1" fillId="0" borderId="0" xfId="0" applyFont="1"/>
    <xf numFmtId="3" fontId="6" fillId="0" borderId="0" xfId="1" applyNumberFormat="1" applyFont="1"/>
    <xf numFmtId="0" fontId="5" fillId="0" borderId="0" xfId="1" applyNumberFormat="1" applyFont="1" applyFill="1"/>
    <xf numFmtId="0" fontId="6" fillId="0" borderId="0" xfId="0" applyFont="1" applyAlignment="1">
      <alignment horizontal="center"/>
    </xf>
    <xf numFmtId="164" fontId="6" fillId="0" borderId="0" xfId="1" applyNumberFormat="1" applyFont="1" applyAlignment="1">
      <alignment horizontal="center"/>
    </xf>
    <xf numFmtId="3" fontId="6" fillId="0" borderId="0" xfId="1" applyNumberFormat="1" applyFont="1" applyAlignment="1">
      <alignment horizontal="center"/>
    </xf>
    <xf numFmtId="0" fontId="10" fillId="0" borderId="0" xfId="0" applyFont="1"/>
    <xf numFmtId="10" fontId="11" fillId="0" borderId="0" xfId="2" applyNumberFormat="1" applyFont="1"/>
    <xf numFmtId="165" fontId="5" fillId="6" borderId="0" xfId="1" applyNumberFormat="1" applyFont="1" applyFill="1"/>
    <xf numFmtId="43" fontId="6" fillId="0" borderId="3" xfId="1" applyFont="1" applyBorder="1" applyAlignment="1">
      <alignment horizontal="right"/>
    </xf>
    <xf numFmtId="165" fontId="1" fillId="0" borderId="0" xfId="1" applyNumberFormat="1" applyFont="1"/>
    <xf numFmtId="165" fontId="6" fillId="0" borderId="0" xfId="1" applyNumberFormat="1" applyFont="1" applyFill="1"/>
    <xf numFmtId="43" fontId="6" fillId="0" borderId="4" xfId="1" applyFont="1" applyBorder="1" applyAlignment="1">
      <alignment horizontal="right"/>
    </xf>
    <xf numFmtId="43" fontId="6" fillId="0" borderId="1" xfId="1" applyFont="1" applyFill="1" applyBorder="1" applyAlignment="1">
      <alignment horizontal="right"/>
    </xf>
    <xf numFmtId="166" fontId="5" fillId="0" borderId="0" xfId="1" applyNumberFormat="1" applyFont="1" applyFill="1"/>
    <xf numFmtId="165" fontId="1" fillId="0" borderId="0" xfId="1" applyNumberFormat="1" applyFont="1" applyFill="1"/>
    <xf numFmtId="0" fontId="5" fillId="0" borderId="2" xfId="0" applyFont="1" applyFill="1" applyBorder="1"/>
    <xf numFmtId="165" fontId="5" fillId="0" borderId="2" xfId="1" applyNumberFormat="1" applyFont="1" applyFill="1" applyBorder="1"/>
    <xf numFmtId="43" fontId="5" fillId="0" borderId="2" xfId="1" applyFont="1" applyFill="1" applyBorder="1"/>
    <xf numFmtId="3" fontId="5" fillId="0" borderId="2" xfId="1" applyNumberFormat="1" applyFont="1" applyFill="1" applyBorder="1"/>
    <xf numFmtId="9" fontId="6" fillId="0" borderId="2" xfId="0" applyNumberFormat="1" applyFont="1" applyFill="1" applyBorder="1"/>
    <xf numFmtId="165" fontId="6" fillId="0" borderId="2" xfId="1" applyNumberFormat="1" applyFont="1" applyFill="1" applyBorder="1"/>
    <xf numFmtId="165" fontId="5" fillId="7" borderId="0" xfId="1" applyNumberFormat="1" applyFont="1" applyFill="1"/>
    <xf numFmtId="165" fontId="6" fillId="8" borderId="0" xfId="1" applyNumberFormat="1" applyFont="1" applyFill="1"/>
    <xf numFmtId="165" fontId="6" fillId="2" borderId="0" xfId="1" applyNumberFormat="1" applyFont="1" applyFill="1"/>
    <xf numFmtId="165" fontId="6" fillId="9" borderId="0" xfId="1" applyNumberFormat="1" applyFont="1" applyFill="1"/>
    <xf numFmtId="3" fontId="6" fillId="7" borderId="1" xfId="1" applyNumberFormat="1" applyFont="1" applyFill="1" applyBorder="1"/>
    <xf numFmtId="165" fontId="6" fillId="8" borderId="1" xfId="1" applyNumberFormat="1" applyFont="1" applyFill="1" applyBorder="1"/>
    <xf numFmtId="165" fontId="6" fillId="2" borderId="1" xfId="1" applyNumberFormat="1" applyFont="1" applyFill="1" applyBorder="1"/>
    <xf numFmtId="165" fontId="6" fillId="9" borderId="1" xfId="1" applyNumberFormat="1" applyFont="1" applyFill="1" applyBorder="1"/>
    <xf numFmtId="0" fontId="2" fillId="0" borderId="0" xfId="0" applyFont="1"/>
    <xf numFmtId="43" fontId="2" fillId="0" borderId="0" xfId="1" applyFont="1"/>
    <xf numFmtId="43" fontId="2" fillId="0" borderId="0" xfId="1" applyFont="1" applyFill="1"/>
    <xf numFmtId="0" fontId="2" fillId="0" borderId="0" xfId="0" applyFont="1" applyFill="1"/>
    <xf numFmtId="3" fontId="6" fillId="0" borderId="0" xfId="1" applyNumberFormat="1" applyFont="1" applyFill="1"/>
    <xf numFmtId="0" fontId="9" fillId="0" borderId="0" xfId="1" applyNumberFormat="1" applyFont="1"/>
    <xf numFmtId="0" fontId="12" fillId="10" borderId="16" xfId="0" applyFont="1" applyFill="1" applyBorder="1" applyAlignment="1">
      <alignment vertical="center"/>
    </xf>
    <xf numFmtId="165" fontId="6" fillId="10" borderId="0" xfId="1" applyNumberFormat="1" applyFont="1" applyFill="1" applyBorder="1"/>
    <xf numFmtId="0" fontId="6" fillId="10" borderId="0" xfId="0" applyFont="1" applyFill="1" applyBorder="1"/>
    <xf numFmtId="3" fontId="6" fillId="10" borderId="0" xfId="0" applyNumberFormat="1" applyFont="1" applyFill="1" applyBorder="1"/>
    <xf numFmtId="0" fontId="12" fillId="10" borderId="0" xfId="0" applyFont="1" applyFill="1" applyBorder="1"/>
    <xf numFmtId="43" fontId="6" fillId="10" borderId="0" xfId="1" applyFont="1" applyFill="1"/>
    <xf numFmtId="0" fontId="6" fillId="0" borderId="1" xfId="0" applyFont="1" applyFill="1" applyBorder="1"/>
    <xf numFmtId="43" fontId="6" fillId="0" borderId="1" xfId="1" applyFont="1" applyFill="1" applyBorder="1"/>
    <xf numFmtId="3" fontId="6" fillId="0" borderId="1" xfId="1" applyNumberFormat="1" applyFont="1" applyFill="1" applyBorder="1" applyAlignment="1">
      <alignment horizontal="center"/>
    </xf>
    <xf numFmtId="0" fontId="6" fillId="0" borderId="2" xfId="0" applyFont="1" applyFill="1" applyBorder="1"/>
    <xf numFmtId="43" fontId="6" fillId="0" borderId="2" xfId="1" applyFont="1" applyFill="1" applyBorder="1"/>
    <xf numFmtId="3" fontId="6" fillId="0" borderId="2" xfId="1" applyNumberFormat="1" applyFont="1" applyFill="1" applyBorder="1"/>
    <xf numFmtId="0" fontId="5" fillId="0" borderId="3" xfId="0" applyFont="1" applyFill="1" applyBorder="1"/>
    <xf numFmtId="165" fontId="5" fillId="0" borderId="3" xfId="1" applyNumberFormat="1" applyFont="1" applyFill="1" applyBorder="1"/>
    <xf numFmtId="43" fontId="5" fillId="0" borderId="3" xfId="1" applyFont="1" applyFill="1" applyBorder="1"/>
    <xf numFmtId="3" fontId="5" fillId="0" borderId="3" xfId="1" applyNumberFormat="1" applyFont="1" applyFill="1" applyBorder="1"/>
    <xf numFmtId="9" fontId="5" fillId="0" borderId="3" xfId="0" applyNumberFormat="1" applyFont="1" applyFill="1" applyBorder="1"/>
    <xf numFmtId="165" fontId="6" fillId="0" borderId="3" xfId="1" applyNumberFormat="1" applyFont="1" applyFill="1" applyBorder="1"/>
    <xf numFmtId="165" fontId="5" fillId="11" borderId="0" xfId="1" applyNumberFormat="1" applyFont="1" applyFill="1"/>
    <xf numFmtId="9" fontId="6" fillId="0" borderId="3" xfId="0" applyNumberFormat="1" applyFont="1" applyBorder="1"/>
    <xf numFmtId="0" fontId="6" fillId="0" borderId="0" xfId="0" applyFont="1" applyAlignment="1">
      <alignment horizontal="right"/>
    </xf>
    <xf numFmtId="0" fontId="6" fillId="0" borderId="0" xfId="1" applyNumberFormat="1" applyFont="1"/>
    <xf numFmtId="165" fontId="6" fillId="7" borderId="0" xfId="1" applyNumberFormat="1" applyFont="1" applyFill="1"/>
    <xf numFmtId="0" fontId="6" fillId="0" borderId="3" xfId="0" applyFont="1" applyFill="1" applyBorder="1"/>
    <xf numFmtId="43" fontId="6" fillId="0" borderId="3" xfId="1" applyFont="1" applyFill="1" applyBorder="1"/>
    <xf numFmtId="3" fontId="6" fillId="0" borderId="3" xfId="1" applyNumberFormat="1" applyFont="1" applyFill="1" applyBorder="1"/>
    <xf numFmtId="9" fontId="6" fillId="0" borderId="3" xfId="0" applyNumberFormat="1" applyFont="1" applyFill="1" applyBorder="1"/>
    <xf numFmtId="165" fontId="6" fillId="11" borderId="0" xfId="1" applyNumberFormat="1" applyFont="1" applyFill="1"/>
    <xf numFmtId="43" fontId="1" fillId="0" borderId="0" xfId="1" applyFont="1" applyFill="1"/>
    <xf numFmtId="165" fontId="6" fillId="0" borderId="0" xfId="1" applyNumberFormat="1" applyFont="1" applyFill="1" applyBorder="1"/>
    <xf numFmtId="0" fontId="6" fillId="0" borderId="0" xfId="1" applyNumberFormat="1" applyFont="1" applyFill="1" applyProtection="1">
      <protection locked="0"/>
    </xf>
    <xf numFmtId="0" fontId="2" fillId="0" borderId="0" xfId="1" applyNumberFormat="1" applyFont="1"/>
    <xf numFmtId="167" fontId="6" fillId="0" borderId="0" xfId="1" applyNumberFormat="1" applyFont="1"/>
    <xf numFmtId="167" fontId="6" fillId="8" borderId="0" xfId="1" applyNumberFormat="1" applyFont="1" applyFill="1"/>
    <xf numFmtId="43" fontId="2" fillId="0" borderId="3" xfId="1" applyFont="1" applyFill="1" applyBorder="1"/>
    <xf numFmtId="167" fontId="6" fillId="2" borderId="0" xfId="1" applyNumberFormat="1" applyFont="1" applyFill="1"/>
    <xf numFmtId="167" fontId="2" fillId="0" borderId="0" xfId="1" applyNumberFormat="1" applyFont="1" applyFill="1"/>
    <xf numFmtId="167" fontId="6" fillId="9" borderId="0" xfId="1" applyNumberFormat="1" applyFont="1" applyFill="1"/>
    <xf numFmtId="10" fontId="15" fillId="0" borderId="0" xfId="2" applyNumberFormat="1" applyFont="1"/>
    <xf numFmtId="0" fontId="5" fillId="0" borderId="0" xfId="1" applyNumberFormat="1" applyFont="1" applyFill="1" applyProtection="1">
      <protection locked="0"/>
    </xf>
    <xf numFmtId="0" fontId="5" fillId="0" borderId="0" xfId="1" applyNumberFormat="1" applyFont="1"/>
    <xf numFmtId="0" fontId="12" fillId="2" borderId="16" xfId="0" applyFont="1" applyFill="1" applyBorder="1" applyAlignment="1">
      <alignment vertical="center"/>
    </xf>
    <xf numFmtId="165" fontId="6" fillId="2" borderId="0" xfId="1" applyNumberFormat="1" applyFont="1" applyFill="1" applyBorder="1"/>
    <xf numFmtId="3" fontId="6" fillId="2" borderId="0" xfId="0" applyNumberFormat="1" applyFont="1" applyFill="1" applyBorder="1"/>
    <xf numFmtId="0" fontId="12" fillId="2" borderId="0" xfId="0" applyFont="1" applyFill="1" applyBorder="1"/>
    <xf numFmtId="43" fontId="6" fillId="2" borderId="0" xfId="1" applyFont="1" applyFill="1"/>
    <xf numFmtId="43" fontId="6" fillId="2" borderId="0" xfId="1" applyFont="1" applyFill="1" applyBorder="1"/>
    <xf numFmtId="43" fontId="6" fillId="0" borderId="0" xfId="1" applyFont="1" applyFill="1" applyAlignment="1">
      <alignment horizontal="left" vertical="top"/>
    </xf>
    <xf numFmtId="165" fontId="1" fillId="0" borderId="0" xfId="1" applyNumberFormat="1" applyFont="1" applyFill="1" applyAlignment="1">
      <alignment horizontal="right"/>
    </xf>
    <xf numFmtId="165" fontId="5" fillId="7" borderId="0" xfId="1" applyNumberFormat="1" applyFont="1" applyFill="1" applyAlignment="1">
      <alignment horizontal="right"/>
    </xf>
    <xf numFmtId="165" fontId="1" fillId="0" borderId="0" xfId="1" applyNumberFormat="1" applyFont="1" applyAlignment="1">
      <alignment horizontal="right"/>
    </xf>
    <xf numFmtId="43" fontId="2" fillId="0" borderId="2" xfId="1" applyFont="1" applyFill="1" applyBorder="1"/>
    <xf numFmtId="0" fontId="12" fillId="9" borderId="16" xfId="0" applyFont="1" applyFill="1" applyBorder="1" applyAlignment="1">
      <alignment vertical="center"/>
    </xf>
    <xf numFmtId="43" fontId="6" fillId="9" borderId="0" xfId="1" applyFont="1" applyFill="1"/>
    <xf numFmtId="3" fontId="6" fillId="9" borderId="0" xfId="1" applyNumberFormat="1" applyFont="1" applyFill="1"/>
    <xf numFmtId="0" fontId="6" fillId="9" borderId="0" xfId="0" applyFont="1" applyFill="1"/>
    <xf numFmtId="165" fontId="6" fillId="9" borderId="0" xfId="1" applyNumberFormat="1" applyFont="1" applyFill="1" applyBorder="1"/>
    <xf numFmtId="0" fontId="6" fillId="9" borderId="0" xfId="0" applyFont="1" applyFill="1" applyBorder="1"/>
    <xf numFmtId="3" fontId="6" fillId="9" borderId="0" xfId="0" applyNumberFormat="1" applyFont="1" applyFill="1" applyBorder="1"/>
    <xf numFmtId="0" fontId="12" fillId="9" borderId="0" xfId="0" applyFont="1" applyFill="1" applyBorder="1"/>
    <xf numFmtId="43" fontId="6" fillId="9" borderId="0" xfId="1" applyFont="1" applyFill="1" applyBorder="1"/>
    <xf numFmtId="0" fontId="6" fillId="0" borderId="0" xfId="1" applyNumberFormat="1" applyFont="1" applyFill="1" applyAlignment="1">
      <alignment horizontal="left" vertical="top"/>
    </xf>
    <xf numFmtId="0" fontId="6" fillId="0" borderId="0" xfId="1" applyNumberFormat="1" applyFont="1" applyAlignment="1">
      <alignment horizontal="left" vertical="top"/>
    </xf>
    <xf numFmtId="0" fontId="12" fillId="6" borderId="16" xfId="0" applyFont="1" applyFill="1" applyBorder="1" applyAlignment="1">
      <alignment vertical="center"/>
    </xf>
    <xf numFmtId="165" fontId="6" fillId="6" borderId="0" xfId="1" applyNumberFormat="1" applyFont="1" applyFill="1"/>
    <xf numFmtId="43" fontId="6" fillId="6" borderId="0" xfId="1" applyFont="1" applyFill="1"/>
    <xf numFmtId="3" fontId="6" fillId="6" borderId="0" xfId="1" applyNumberFormat="1" applyFont="1" applyFill="1"/>
    <xf numFmtId="0" fontId="6" fillId="6" borderId="0" xfId="0" applyFont="1" applyFill="1"/>
    <xf numFmtId="165" fontId="6" fillId="6" borderId="0" xfId="1" applyNumberFormat="1" applyFont="1" applyFill="1" applyBorder="1"/>
    <xf numFmtId="0" fontId="6" fillId="6" borderId="0" xfId="0" applyFont="1" applyFill="1" applyBorder="1"/>
    <xf numFmtId="3" fontId="6" fillId="6" borderId="0" xfId="0" applyNumberFormat="1" applyFont="1" applyFill="1" applyBorder="1"/>
    <xf numFmtId="0" fontId="12" fillId="6" borderId="0" xfId="0" applyFont="1" applyFill="1" applyBorder="1"/>
    <xf numFmtId="43" fontId="6" fillId="6" borderId="0" xfId="1" applyFont="1" applyFill="1" applyBorder="1"/>
    <xf numFmtId="0" fontId="22" fillId="12" borderId="0" xfId="0" applyFont="1" applyFill="1" applyBorder="1" applyAlignment="1">
      <alignment vertical="center"/>
    </xf>
    <xf numFmtId="0" fontId="23" fillId="12" borderId="0" xfId="0" applyFont="1" applyFill="1" applyBorder="1" applyAlignment="1">
      <alignment horizontal="center" vertical="center"/>
    </xf>
    <xf numFmtId="0" fontId="24" fillId="0" borderId="0" xfId="0" applyFont="1"/>
    <xf numFmtId="0" fontId="24" fillId="0" borderId="0" xfId="0" applyFont="1" applyAlignment="1"/>
    <xf numFmtId="0" fontId="25" fillId="13" borderId="17" xfId="0" applyFont="1" applyFill="1" applyBorder="1" applyAlignment="1">
      <alignment horizontal="center" vertical="center"/>
    </xf>
    <xf numFmtId="0" fontId="25" fillId="13" borderId="17" xfId="0" applyFont="1" applyFill="1" applyBorder="1" applyAlignment="1">
      <alignment vertical="center"/>
    </xf>
    <xf numFmtId="0" fontId="24" fillId="14" borderId="1" xfId="0" applyFont="1" applyFill="1" applyBorder="1" applyAlignment="1">
      <alignment vertical="center"/>
    </xf>
    <xf numFmtId="0" fontId="24" fillId="14" borderId="1" xfId="0" applyFont="1" applyFill="1" applyBorder="1" applyAlignment="1">
      <alignment horizontal="center" vertical="center"/>
    </xf>
    <xf numFmtId="0" fontId="24" fillId="6" borderId="1" xfId="0" applyFont="1" applyFill="1" applyBorder="1" applyAlignment="1">
      <alignment vertical="top"/>
    </xf>
    <xf numFmtId="0" fontId="24" fillId="6" borderId="1" xfId="0" applyFont="1" applyFill="1" applyBorder="1" applyAlignment="1">
      <alignment horizontal="center" vertical="top"/>
    </xf>
    <xf numFmtId="0" fontId="26" fillId="6" borderId="1" xfId="0" applyFont="1" applyFill="1" applyBorder="1" applyAlignment="1">
      <alignment vertical="center"/>
    </xf>
    <xf numFmtId="0" fontId="24" fillId="14" borderId="2" xfId="0" applyFont="1" applyFill="1" applyBorder="1" applyAlignment="1">
      <alignment vertical="top"/>
    </xf>
    <xf numFmtId="0" fontId="24" fillId="14" borderId="2" xfId="0" applyFont="1" applyFill="1" applyBorder="1" applyAlignment="1">
      <alignment horizontal="center" vertical="top"/>
    </xf>
    <xf numFmtId="0" fontId="26" fillId="14" borderId="2" xfId="0" applyFont="1" applyFill="1" applyBorder="1" applyAlignment="1">
      <alignment vertical="center"/>
    </xf>
    <xf numFmtId="0" fontId="28" fillId="2" borderId="2" xfId="0" applyFont="1" applyFill="1" applyBorder="1"/>
    <xf numFmtId="0" fontId="24" fillId="14" borderId="4" xfId="0" applyFont="1" applyFill="1" applyBorder="1" applyAlignment="1">
      <alignment vertical="top"/>
    </xf>
    <xf numFmtId="0" fontId="24" fillId="14" borderId="4" xfId="0" applyFont="1" applyFill="1" applyBorder="1" applyAlignment="1">
      <alignment horizontal="center" vertical="top"/>
    </xf>
    <xf numFmtId="0" fontId="29" fillId="14" borderId="4" xfId="0" applyFont="1" applyFill="1" applyBorder="1" applyAlignment="1">
      <alignment vertical="top"/>
    </xf>
    <xf numFmtId="0" fontId="26" fillId="14" borderId="4" xfId="0" applyFont="1" applyFill="1" applyBorder="1" applyAlignment="1">
      <alignment vertical="center"/>
    </xf>
    <xf numFmtId="0" fontId="28" fillId="4" borderId="3" xfId="0" applyFont="1" applyFill="1" applyBorder="1"/>
    <xf numFmtId="0" fontId="28" fillId="2" borderId="3" xfId="0" applyFont="1" applyFill="1" applyBorder="1"/>
    <xf numFmtId="0" fontId="24" fillId="14" borderId="3" xfId="0" applyFont="1" applyFill="1" applyBorder="1" applyAlignment="1">
      <alignment vertical="top"/>
    </xf>
    <xf numFmtId="0" fontId="24" fillId="14" borderId="3" xfId="0" applyFont="1" applyFill="1" applyBorder="1" applyAlignment="1">
      <alignment horizontal="center" vertical="top"/>
    </xf>
    <xf numFmtId="0" fontId="26" fillId="14" borderId="3" xfId="0" applyFont="1" applyFill="1" applyBorder="1" applyAlignment="1">
      <alignment vertical="center"/>
    </xf>
    <xf numFmtId="0" fontId="24" fillId="6" borderId="2" xfId="0" applyFont="1" applyFill="1" applyBorder="1" applyAlignment="1">
      <alignment vertical="top"/>
    </xf>
    <xf numFmtId="0" fontId="24" fillId="6" borderId="2" xfId="0" applyFont="1" applyFill="1" applyBorder="1" applyAlignment="1">
      <alignment horizontal="center" vertical="top"/>
    </xf>
    <xf numFmtId="0" fontId="26" fillId="6" borderId="2" xfId="0" applyFont="1" applyFill="1" applyBorder="1" applyAlignment="1">
      <alignment vertical="center"/>
    </xf>
    <xf numFmtId="0" fontId="28" fillId="2" borderId="4" xfId="0" applyFont="1" applyFill="1" applyBorder="1"/>
    <xf numFmtId="0" fontId="24" fillId="6" borderId="4" xfId="0" applyFont="1" applyFill="1" applyBorder="1" applyAlignment="1">
      <alignment vertical="top"/>
    </xf>
    <xf numFmtId="0" fontId="24" fillId="6" borderId="4" xfId="0" applyFont="1" applyFill="1" applyBorder="1" applyAlignment="1">
      <alignment horizontal="center" vertical="top"/>
    </xf>
    <xf numFmtId="0" fontId="29" fillId="6" borderId="4" xfId="0" applyFont="1" applyFill="1" applyBorder="1" applyAlignment="1">
      <alignment vertical="top"/>
    </xf>
    <xf numFmtId="0" fontId="26" fillId="6" borderId="4" xfId="0" applyFont="1" applyFill="1" applyBorder="1" applyAlignment="1">
      <alignment vertical="center"/>
    </xf>
    <xf numFmtId="0" fontId="30" fillId="0" borderId="0" xfId="0" applyFont="1"/>
    <xf numFmtId="0" fontId="24" fillId="14" borderId="18" xfId="0" applyFont="1" applyFill="1" applyBorder="1" applyAlignment="1">
      <alignment vertical="top"/>
    </xf>
    <xf numFmtId="0" fontId="24" fillId="14" borderId="19" xfId="0" applyFont="1" applyFill="1" applyBorder="1" applyAlignment="1">
      <alignment horizontal="center" vertical="top"/>
    </xf>
    <xf numFmtId="0" fontId="24" fillId="14" borderId="20" xfId="0" applyFont="1" applyFill="1" applyBorder="1" applyAlignment="1">
      <alignment vertical="top"/>
    </xf>
    <xf numFmtId="0" fontId="26" fillId="14" borderId="20" xfId="0" applyFont="1" applyFill="1" applyBorder="1" applyAlignment="1">
      <alignment vertical="center"/>
    </xf>
    <xf numFmtId="0" fontId="24" fillId="14" borderId="21" xfId="0" applyFont="1" applyFill="1" applyBorder="1" applyAlignment="1">
      <alignment vertical="top"/>
    </xf>
    <xf numFmtId="0" fontId="24" fillId="14" borderId="16" xfId="0" applyFont="1" applyFill="1" applyBorder="1" applyAlignment="1">
      <alignment horizontal="center" vertical="top"/>
    </xf>
    <xf numFmtId="0" fontId="24" fillId="14" borderId="22" xfId="0" applyFont="1" applyFill="1" applyBorder="1" applyAlignment="1">
      <alignment vertical="top"/>
    </xf>
    <xf numFmtId="0" fontId="26" fillId="14" borderId="22" xfId="0" applyFont="1" applyFill="1" applyBorder="1" applyAlignment="1">
      <alignment vertical="center"/>
    </xf>
    <xf numFmtId="0" fontId="24" fillId="14" borderId="23" xfId="0" applyFont="1" applyFill="1" applyBorder="1" applyAlignment="1">
      <alignment vertical="top"/>
    </xf>
    <xf numFmtId="0" fontId="24" fillId="14" borderId="24" xfId="0" applyFont="1" applyFill="1" applyBorder="1" applyAlignment="1">
      <alignment horizontal="center" vertical="top"/>
    </xf>
    <xf numFmtId="0" fontId="24" fillId="14" borderId="25" xfId="0" applyFont="1" applyFill="1" applyBorder="1" applyAlignment="1">
      <alignment vertical="top"/>
    </xf>
    <xf numFmtId="0" fontId="26" fillId="14" borderId="25" xfId="0" applyFont="1" applyFill="1" applyBorder="1" applyAlignment="1">
      <alignment vertical="center"/>
    </xf>
    <xf numFmtId="0" fontId="24" fillId="6" borderId="3" xfId="0" applyFont="1" applyFill="1" applyBorder="1" applyAlignment="1">
      <alignment vertical="top"/>
    </xf>
    <xf numFmtId="0" fontId="24" fillId="6" borderId="3" xfId="0" applyFont="1" applyFill="1" applyBorder="1" applyAlignment="1">
      <alignment horizontal="center" vertical="top"/>
    </xf>
    <xf numFmtId="0" fontId="26" fillId="6" borderId="3" xfId="0" applyFont="1" applyFill="1" applyBorder="1" applyAlignment="1">
      <alignment vertical="center"/>
    </xf>
    <xf numFmtId="0" fontId="26" fillId="6" borderId="20" xfId="0" applyFont="1" applyFill="1" applyBorder="1" applyAlignment="1">
      <alignment vertical="center"/>
    </xf>
    <xf numFmtId="0" fontId="19" fillId="6" borderId="3" xfId="0" applyFont="1" applyFill="1" applyBorder="1" applyAlignment="1">
      <alignment vertical="center"/>
    </xf>
    <xf numFmtId="0" fontId="19" fillId="6" borderId="3" xfId="0" applyFont="1" applyFill="1" applyBorder="1" applyAlignment="1">
      <alignment vertical="top"/>
    </xf>
    <xf numFmtId="0" fontId="19" fillId="6" borderId="2" xfId="0" applyFont="1" applyFill="1" applyBorder="1" applyAlignment="1">
      <alignment vertical="top"/>
    </xf>
    <xf numFmtId="0" fontId="19" fillId="6" borderId="2" xfId="0" applyFont="1" applyFill="1" applyBorder="1" applyAlignment="1">
      <alignment vertical="center"/>
    </xf>
    <xf numFmtId="0" fontId="19" fillId="6" borderId="4" xfId="0" applyFont="1" applyFill="1" applyBorder="1" applyAlignment="1">
      <alignment vertical="top"/>
    </xf>
    <xf numFmtId="0" fontId="19" fillId="6" borderId="4" xfId="0" applyFont="1" applyFill="1" applyBorder="1" applyAlignment="1">
      <alignment vertical="center"/>
    </xf>
    <xf numFmtId="166" fontId="24" fillId="0" borderId="0" xfId="1" applyNumberFormat="1" applyFont="1"/>
    <xf numFmtId="166" fontId="24" fillId="0" borderId="0" xfId="1" applyNumberFormat="1" applyFont="1" applyAlignment="1">
      <alignment horizontal="center"/>
    </xf>
    <xf numFmtId="0" fontId="9" fillId="0" borderId="0" xfId="1" applyNumberFormat="1" applyFont="1" applyFill="1"/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3"/>
  <sheetViews>
    <sheetView tabSelected="1" view="pageBreakPreview" zoomScaleNormal="100" zoomScaleSheetLayoutView="100" workbookViewId="0"/>
  </sheetViews>
  <sheetFormatPr defaultRowHeight="21.75" x14ac:dyDescent="0.5"/>
  <cols>
    <col min="1" max="1" width="15.42578125" style="77" customWidth="1"/>
    <col min="2" max="2" width="20.7109375" style="74" customWidth="1"/>
    <col min="3" max="3" width="26.5703125" style="77" customWidth="1"/>
    <col min="4" max="4" width="12.85546875" style="7" customWidth="1"/>
    <col min="5" max="5" width="1.7109375" style="6" customWidth="1"/>
    <col min="6" max="6" width="8.42578125" style="6" customWidth="1"/>
    <col min="7" max="7" width="8.28515625" style="28" customWidth="1"/>
    <col min="8" max="8" width="7.7109375" style="7" customWidth="1"/>
    <col min="9" max="9" width="9.5703125" style="78" customWidth="1"/>
    <col min="10" max="12" width="4.5703125" style="6" customWidth="1"/>
    <col min="13" max="13" width="14.42578125" style="7" customWidth="1"/>
    <col min="14" max="14" width="10.85546875" style="7" customWidth="1"/>
    <col min="15" max="15" width="12.85546875" style="7" customWidth="1"/>
    <col min="16" max="19" width="9.140625" style="6"/>
    <col min="20" max="16384" width="9.140625" style="77"/>
  </cols>
  <sheetData>
    <row r="1" spans="1:15" s="2" customFormat="1" x14ac:dyDescent="0.5">
      <c r="A1" s="243" t="s">
        <v>233</v>
      </c>
      <c r="B1" s="1"/>
      <c r="D1" s="1"/>
      <c r="F1" s="3"/>
      <c r="G1" s="4">
        <v>-1</v>
      </c>
      <c r="H1" s="4">
        <v>-2</v>
      </c>
      <c r="I1" s="5" t="s">
        <v>0</v>
      </c>
      <c r="J1" s="4">
        <v>-4</v>
      </c>
      <c r="K1" s="4">
        <v>-5</v>
      </c>
      <c r="L1" s="4">
        <v>-6</v>
      </c>
      <c r="M1" s="4" t="s">
        <v>1</v>
      </c>
      <c r="N1" s="4" t="s">
        <v>2</v>
      </c>
      <c r="O1" s="4" t="s">
        <v>3</v>
      </c>
    </row>
    <row r="2" spans="1:15" s="6" customFormat="1" x14ac:dyDescent="0.5">
      <c r="B2" s="7"/>
      <c r="C2" s="6" t="s">
        <v>4</v>
      </c>
      <c r="D2" s="8"/>
      <c r="F2" s="9" t="s">
        <v>5</v>
      </c>
      <c r="G2" s="10" t="s">
        <v>6</v>
      </c>
      <c r="H2" s="11" t="s">
        <v>7</v>
      </c>
      <c r="I2" s="12" t="s">
        <v>8</v>
      </c>
      <c r="J2" s="9" t="s">
        <v>9</v>
      </c>
      <c r="K2" s="9" t="s">
        <v>10</v>
      </c>
      <c r="L2" s="9" t="s">
        <v>11</v>
      </c>
      <c r="M2" s="11" t="s">
        <v>12</v>
      </c>
      <c r="N2" s="11" t="s">
        <v>13</v>
      </c>
      <c r="O2" s="11" t="s">
        <v>14</v>
      </c>
    </row>
    <row r="3" spans="1:15" s="6" customFormat="1" x14ac:dyDescent="0.5">
      <c r="A3" s="13" t="s">
        <v>15</v>
      </c>
      <c r="B3" s="14"/>
      <c r="C3" s="6" t="s">
        <v>16</v>
      </c>
      <c r="D3" s="7"/>
      <c r="F3" s="15"/>
      <c r="G3" s="16"/>
      <c r="H3" s="17"/>
      <c r="I3" s="18"/>
      <c r="J3" s="19"/>
      <c r="K3" s="19"/>
      <c r="L3" s="19"/>
      <c r="M3" s="17">
        <f>I3*J3</f>
        <v>0</v>
      </c>
      <c r="N3" s="17">
        <f>I3*K3</f>
        <v>0</v>
      </c>
      <c r="O3" s="17">
        <f>I3*L3</f>
        <v>0</v>
      </c>
    </row>
    <row r="4" spans="1:15" s="6" customFormat="1" x14ac:dyDescent="0.5">
      <c r="A4" s="13" t="s">
        <v>17</v>
      </c>
      <c r="B4" s="14"/>
      <c r="C4" s="6" t="s">
        <v>18</v>
      </c>
      <c r="D4" s="7"/>
      <c r="F4" s="20"/>
      <c r="G4" s="21"/>
      <c r="H4" s="22"/>
      <c r="I4" s="23"/>
      <c r="J4" s="20"/>
      <c r="K4" s="20"/>
      <c r="L4" s="20"/>
      <c r="M4" s="22">
        <f t="shared" ref="M4:M7" si="0">I4*J4</f>
        <v>0</v>
      </c>
      <c r="N4" s="22">
        <f t="shared" ref="N4:N7" si="1">I4*K4</f>
        <v>0</v>
      </c>
      <c r="O4" s="22">
        <f t="shared" ref="O4:O7" si="2">I4*L4</f>
        <v>0</v>
      </c>
    </row>
    <row r="5" spans="1:15" s="6" customFormat="1" x14ac:dyDescent="0.5">
      <c r="A5" s="6" t="s">
        <v>19</v>
      </c>
      <c r="B5" s="7"/>
      <c r="C5" s="6" t="s">
        <v>20</v>
      </c>
      <c r="D5" s="14"/>
      <c r="F5" s="20"/>
      <c r="G5" s="21"/>
      <c r="H5" s="22"/>
      <c r="I5" s="23"/>
      <c r="J5" s="20"/>
      <c r="K5" s="20"/>
      <c r="L5" s="20"/>
      <c r="M5" s="22">
        <f t="shared" si="0"/>
        <v>0</v>
      </c>
      <c r="N5" s="22">
        <f t="shared" si="1"/>
        <v>0</v>
      </c>
      <c r="O5" s="22">
        <f t="shared" si="2"/>
        <v>0</v>
      </c>
    </row>
    <row r="6" spans="1:15" s="6" customFormat="1" x14ac:dyDescent="0.5">
      <c r="A6" s="6" t="s">
        <v>21</v>
      </c>
      <c r="B6" s="7"/>
      <c r="C6" s="13" t="s">
        <v>22</v>
      </c>
      <c r="D6" s="14"/>
      <c r="F6" s="20"/>
      <c r="G6" s="21"/>
      <c r="H6" s="22"/>
      <c r="I6" s="23"/>
      <c r="J6" s="20"/>
      <c r="K6" s="20"/>
      <c r="L6" s="20"/>
      <c r="M6" s="22">
        <f t="shared" si="0"/>
        <v>0</v>
      </c>
      <c r="N6" s="22">
        <f t="shared" si="1"/>
        <v>0</v>
      </c>
      <c r="O6" s="22">
        <f t="shared" si="2"/>
        <v>0</v>
      </c>
    </row>
    <row r="7" spans="1:15" s="6" customFormat="1" x14ac:dyDescent="0.5">
      <c r="B7" s="7"/>
      <c r="C7" s="13" t="s">
        <v>23</v>
      </c>
      <c r="D7" s="14"/>
      <c r="F7" s="24"/>
      <c r="G7" s="25"/>
      <c r="H7" s="26"/>
      <c r="I7" s="27"/>
      <c r="J7" s="24"/>
      <c r="K7" s="24"/>
      <c r="L7" s="24"/>
      <c r="M7" s="26">
        <f t="shared" si="0"/>
        <v>0</v>
      </c>
      <c r="N7" s="26">
        <f t="shared" si="1"/>
        <v>0</v>
      </c>
      <c r="O7" s="26">
        <f t="shared" si="2"/>
        <v>0</v>
      </c>
    </row>
    <row r="8" spans="1:15" s="6" customFormat="1" x14ac:dyDescent="0.5">
      <c r="B8" s="7"/>
      <c r="C8" s="13" t="s">
        <v>24</v>
      </c>
      <c r="D8" s="14"/>
      <c r="G8" s="28"/>
      <c r="H8" s="11" t="s">
        <v>25</v>
      </c>
      <c r="I8" s="29"/>
      <c r="J8" s="30"/>
      <c r="K8" s="31"/>
      <c r="L8" s="32"/>
      <c r="M8" s="11">
        <f>SUM(M3:M7)</f>
        <v>0</v>
      </c>
      <c r="N8" s="11">
        <f t="shared" ref="N8:O8" si="3">SUM(N3:N7)</f>
        <v>0</v>
      </c>
      <c r="O8" s="11">
        <f t="shared" si="3"/>
        <v>0</v>
      </c>
    </row>
    <row r="9" spans="1:15" s="6" customFormat="1" x14ac:dyDescent="0.5">
      <c r="A9" s="6" t="s">
        <v>26</v>
      </c>
      <c r="B9" s="7"/>
      <c r="C9" s="13"/>
      <c r="D9" s="14"/>
      <c r="G9" s="28"/>
      <c r="H9" s="33"/>
      <c r="I9" s="34"/>
      <c r="J9" s="35"/>
      <c r="K9" s="35"/>
      <c r="L9" s="35"/>
      <c r="M9" s="33"/>
      <c r="N9" s="33"/>
      <c r="O9" s="33"/>
    </row>
    <row r="10" spans="1:15" s="6" customFormat="1" x14ac:dyDescent="0.5">
      <c r="A10" s="6" t="s">
        <v>27</v>
      </c>
      <c r="B10" s="7"/>
      <c r="D10" s="14"/>
      <c r="G10" s="28"/>
      <c r="H10" s="33"/>
      <c r="I10" s="34"/>
      <c r="J10" s="35"/>
      <c r="K10" s="35"/>
      <c r="L10" s="35"/>
      <c r="M10" s="33"/>
      <c r="N10" s="33"/>
      <c r="O10" s="33"/>
    </row>
    <row r="11" spans="1:15" s="6" customFormat="1" x14ac:dyDescent="0.5">
      <c r="A11" s="13" t="s">
        <v>28</v>
      </c>
      <c r="B11" s="7"/>
      <c r="D11" s="14"/>
      <c r="G11" s="28"/>
      <c r="H11" s="33"/>
      <c r="I11" s="34"/>
      <c r="J11" s="35"/>
      <c r="K11" s="35"/>
      <c r="L11" s="35"/>
      <c r="M11" s="33"/>
      <c r="N11" s="33"/>
      <c r="O11" s="33"/>
    </row>
    <row r="12" spans="1:15" s="6" customFormat="1" x14ac:dyDescent="0.5">
      <c r="A12" s="36" t="s">
        <v>29</v>
      </c>
      <c r="B12" s="36"/>
      <c r="C12" s="36"/>
      <c r="D12" s="37"/>
      <c r="E12" s="36"/>
      <c r="F12" s="13"/>
      <c r="G12" s="13"/>
      <c r="H12" s="13"/>
      <c r="I12" s="38"/>
      <c r="J12" s="36"/>
      <c r="K12" s="36"/>
      <c r="L12" s="36"/>
      <c r="M12" s="33"/>
      <c r="N12" s="33"/>
      <c r="O12" s="33"/>
    </row>
    <row r="13" spans="1:15" s="6" customFormat="1" x14ac:dyDescent="0.5">
      <c r="A13" s="36" t="s">
        <v>30</v>
      </c>
      <c r="B13" s="36"/>
      <c r="C13" s="36"/>
      <c r="D13" s="37"/>
      <c r="E13" s="36"/>
      <c r="F13" s="13"/>
      <c r="G13" s="13"/>
      <c r="H13" s="13"/>
      <c r="I13" s="38"/>
      <c r="J13" s="36"/>
      <c r="K13" s="36"/>
      <c r="L13" s="36"/>
      <c r="M13" s="33"/>
      <c r="N13" s="33"/>
      <c r="O13" s="33"/>
    </row>
    <row r="14" spans="1:15" s="6" customFormat="1" x14ac:dyDescent="0.5">
      <c r="A14" s="13" t="s">
        <v>31</v>
      </c>
      <c r="C14" s="35"/>
      <c r="D14" s="14"/>
      <c r="G14" s="28"/>
      <c r="H14" s="33"/>
      <c r="I14" s="34"/>
      <c r="J14" s="35"/>
      <c r="K14" s="35"/>
      <c r="L14" s="35"/>
      <c r="M14" s="33"/>
      <c r="N14" s="33"/>
      <c r="O14" s="33"/>
    </row>
    <row r="15" spans="1:15" s="6" customFormat="1" x14ac:dyDescent="0.5">
      <c r="A15" s="36" t="s">
        <v>32</v>
      </c>
      <c r="B15" s="36"/>
      <c r="C15" s="36"/>
      <c r="D15" s="37"/>
      <c r="E15" s="36"/>
      <c r="F15" s="13"/>
      <c r="G15" s="28"/>
      <c r="H15" s="33"/>
      <c r="I15" s="34"/>
      <c r="J15" s="35"/>
      <c r="K15" s="35"/>
      <c r="L15" s="35"/>
      <c r="M15" s="33"/>
      <c r="N15" s="33"/>
      <c r="O15" s="33"/>
    </row>
    <row r="16" spans="1:15" s="6" customFormat="1" x14ac:dyDescent="0.5">
      <c r="A16" s="13"/>
      <c r="C16" s="35"/>
      <c r="D16" s="14"/>
      <c r="G16" s="28"/>
      <c r="H16" s="33"/>
      <c r="I16" s="34"/>
      <c r="J16" s="35"/>
      <c r="K16" s="35"/>
      <c r="L16" s="35"/>
      <c r="M16" s="33"/>
      <c r="N16" s="33"/>
      <c r="O16" s="33"/>
    </row>
    <row r="17" spans="1:15" s="6" customFormat="1" x14ac:dyDescent="0.5">
      <c r="A17" s="6" t="s">
        <v>33</v>
      </c>
      <c r="E17" s="37"/>
    </row>
    <row r="18" spans="1:15" s="6" customFormat="1" x14ac:dyDescent="0.5">
      <c r="A18" s="9"/>
      <c r="B18" s="39" t="s">
        <v>34</v>
      </c>
      <c r="C18" s="39" t="s">
        <v>35</v>
      </c>
      <c r="D18" s="40"/>
      <c r="E18" s="41" t="s">
        <v>36</v>
      </c>
      <c r="F18" s="42"/>
      <c r="G18" s="43"/>
      <c r="I18" s="44" t="s">
        <v>37</v>
      </c>
      <c r="J18" s="45"/>
      <c r="K18" s="46"/>
      <c r="L18" s="45"/>
      <c r="M18" s="45"/>
      <c r="N18" s="46"/>
    </row>
    <row r="19" spans="1:15" s="6" customFormat="1" x14ac:dyDescent="0.5">
      <c r="A19" s="15" t="s">
        <v>38</v>
      </c>
      <c r="B19" s="15" t="s">
        <v>39</v>
      </c>
      <c r="C19" s="15" t="s">
        <v>40</v>
      </c>
      <c r="D19" s="47" t="s">
        <v>41</v>
      </c>
      <c r="E19" s="48"/>
      <c r="F19" s="49"/>
      <c r="G19" s="50"/>
      <c r="I19" s="51" t="s">
        <v>42</v>
      </c>
      <c r="J19" s="52"/>
      <c r="K19" s="53"/>
      <c r="L19" s="52"/>
      <c r="M19" s="52"/>
      <c r="N19" s="53"/>
    </row>
    <row r="20" spans="1:15" s="6" customFormat="1" x14ac:dyDescent="0.5">
      <c r="A20" s="24"/>
      <c r="B20" s="24" t="s">
        <v>43</v>
      </c>
      <c r="C20" s="24" t="s">
        <v>44</v>
      </c>
      <c r="D20" s="54" t="s">
        <v>45</v>
      </c>
      <c r="E20" s="55"/>
      <c r="F20" s="56"/>
      <c r="G20" s="57"/>
      <c r="I20" s="58" t="s">
        <v>46</v>
      </c>
      <c r="J20" s="59"/>
      <c r="K20" s="60"/>
      <c r="L20" s="59"/>
      <c r="M20" s="59"/>
      <c r="N20" s="60"/>
    </row>
    <row r="21" spans="1:15" s="6" customFormat="1" x14ac:dyDescent="0.5">
      <c r="A21" s="20" t="s">
        <v>47</v>
      </c>
      <c r="B21" s="20"/>
      <c r="C21" s="20"/>
      <c r="D21" s="61"/>
      <c r="E21" s="62"/>
      <c r="F21" s="31"/>
      <c r="G21" s="32"/>
      <c r="I21" s="51" t="s">
        <v>48</v>
      </c>
      <c r="J21" s="52"/>
      <c r="K21" s="53"/>
      <c r="L21" s="52"/>
      <c r="M21" s="52"/>
      <c r="N21" s="53"/>
    </row>
    <row r="22" spans="1:15" s="6" customFormat="1" x14ac:dyDescent="0.5">
      <c r="A22" s="63" t="s">
        <v>49</v>
      </c>
      <c r="B22" s="20" t="s">
        <v>50</v>
      </c>
      <c r="C22" s="244" t="s">
        <v>51</v>
      </c>
      <c r="D22" s="64" t="s">
        <v>52</v>
      </c>
      <c r="E22" s="37"/>
      <c r="F22" s="35"/>
      <c r="G22" s="65"/>
      <c r="I22" s="58" t="s">
        <v>53</v>
      </c>
      <c r="J22" s="59"/>
      <c r="K22" s="60"/>
      <c r="L22" s="59"/>
      <c r="M22" s="59"/>
      <c r="N22" s="60"/>
    </row>
    <row r="23" spans="1:15" s="6" customFormat="1" x14ac:dyDescent="0.5">
      <c r="A23" s="20"/>
      <c r="B23" s="24" t="s">
        <v>54</v>
      </c>
      <c r="C23" s="245"/>
      <c r="D23" s="66" t="s">
        <v>55</v>
      </c>
      <c r="E23" s="67"/>
      <c r="F23" s="68"/>
      <c r="G23" s="69"/>
      <c r="I23" s="51" t="s">
        <v>56</v>
      </c>
      <c r="J23" s="52"/>
      <c r="K23" s="53"/>
      <c r="L23" s="52"/>
      <c r="M23" s="52"/>
      <c r="N23" s="53"/>
    </row>
    <row r="24" spans="1:15" s="6" customFormat="1" x14ac:dyDescent="0.5">
      <c r="A24" s="63" t="s">
        <v>57</v>
      </c>
      <c r="B24" s="20" t="s">
        <v>39</v>
      </c>
      <c r="C24" s="244" t="s">
        <v>51</v>
      </c>
      <c r="D24" s="64" t="s">
        <v>58</v>
      </c>
      <c r="E24" s="37"/>
      <c r="F24" s="35"/>
      <c r="G24" s="65"/>
      <c r="I24" s="70" t="s">
        <v>59</v>
      </c>
      <c r="J24" s="71"/>
      <c r="K24" s="72"/>
      <c r="L24" s="71"/>
      <c r="M24" s="71"/>
      <c r="N24" s="72"/>
      <c r="O24" s="36"/>
    </row>
    <row r="25" spans="1:15" s="6" customFormat="1" x14ac:dyDescent="0.5">
      <c r="A25" s="24"/>
      <c r="B25" s="24" t="s">
        <v>43</v>
      </c>
      <c r="C25" s="245"/>
      <c r="D25" s="66" t="s">
        <v>60</v>
      </c>
      <c r="E25" s="67"/>
      <c r="F25" s="68"/>
      <c r="G25" s="69"/>
      <c r="J25" s="38"/>
      <c r="K25" s="36"/>
      <c r="L25" s="36"/>
      <c r="M25" s="36"/>
      <c r="N25" s="36"/>
      <c r="O25" s="36"/>
    </row>
    <row r="26" spans="1:15" s="6" customFormat="1" x14ac:dyDescent="0.5">
      <c r="J26" s="38"/>
      <c r="K26" s="36"/>
      <c r="L26" s="36"/>
      <c r="M26" s="36"/>
      <c r="N26" s="36"/>
      <c r="O26" s="36"/>
    </row>
    <row r="27" spans="1:15" s="6" customFormat="1" x14ac:dyDescent="0.5">
      <c r="J27" s="38"/>
      <c r="K27" s="36"/>
      <c r="L27" s="36"/>
      <c r="M27" s="36"/>
      <c r="N27" s="36"/>
      <c r="O27" s="36"/>
    </row>
    <row r="28" spans="1:15" s="6" customFormat="1" x14ac:dyDescent="0.5">
      <c r="J28" s="38"/>
      <c r="K28" s="36"/>
      <c r="L28" s="36"/>
      <c r="M28" s="36"/>
      <c r="N28" s="36"/>
      <c r="O28" s="36"/>
    </row>
    <row r="29" spans="1:15" s="6" customFormat="1" x14ac:dyDescent="0.5">
      <c r="J29" s="38"/>
      <c r="K29" s="36"/>
      <c r="L29" s="36"/>
      <c r="M29" s="36"/>
      <c r="N29" s="36"/>
      <c r="O29" s="36"/>
    </row>
    <row r="30" spans="1:15" s="6" customFormat="1" x14ac:dyDescent="0.5">
      <c r="J30" s="38"/>
      <c r="K30" s="36"/>
      <c r="L30" s="36"/>
      <c r="M30" s="36"/>
      <c r="N30" s="36"/>
      <c r="O30" s="36"/>
    </row>
    <row r="31" spans="1:15" s="6" customFormat="1" x14ac:dyDescent="0.5">
      <c r="A31" s="73" t="s">
        <v>61</v>
      </c>
      <c r="B31" s="74"/>
      <c r="C31" s="75"/>
      <c r="D31" s="14"/>
      <c r="G31" s="28"/>
      <c r="O31" s="7"/>
    </row>
    <row r="32" spans="1:15" s="6" customFormat="1" x14ac:dyDescent="0.5">
      <c r="A32" s="76" t="s">
        <v>62</v>
      </c>
      <c r="B32" s="74"/>
      <c r="C32" s="77"/>
      <c r="D32" s="7"/>
      <c r="G32" s="28"/>
      <c r="H32" s="7"/>
      <c r="I32" s="78"/>
      <c r="M32" s="7"/>
      <c r="N32" s="7"/>
      <c r="O32" s="7"/>
    </row>
    <row r="33" spans="1:15" s="6" customFormat="1" x14ac:dyDescent="0.5">
      <c r="A33" s="79" t="s">
        <v>63</v>
      </c>
      <c r="B33" s="74"/>
      <c r="C33" s="77"/>
      <c r="D33" s="7"/>
      <c r="F33" s="80"/>
      <c r="G33" s="81"/>
      <c r="H33" s="81"/>
      <c r="I33" s="82"/>
      <c r="J33" s="81"/>
      <c r="K33" s="81"/>
      <c r="L33" s="81"/>
      <c r="M33" s="81"/>
      <c r="N33" s="81"/>
      <c r="O33" s="81"/>
    </row>
    <row r="34" spans="1:15" s="6" customFormat="1" x14ac:dyDescent="0.5">
      <c r="A34" s="7" t="s">
        <v>64</v>
      </c>
      <c r="C34" s="77"/>
      <c r="D34" s="7"/>
      <c r="F34" s="80"/>
      <c r="G34" s="81"/>
      <c r="H34" s="81"/>
      <c r="I34" s="82"/>
      <c r="J34" s="81"/>
      <c r="K34" s="81"/>
      <c r="L34" s="81"/>
      <c r="M34" s="81"/>
      <c r="N34" s="81"/>
      <c r="O34" s="81"/>
    </row>
    <row r="35" spans="1:15" s="6" customFormat="1" x14ac:dyDescent="0.5">
      <c r="A35" s="83" t="s">
        <v>65</v>
      </c>
      <c r="B35" s="74"/>
      <c r="C35" s="77" t="s">
        <v>66</v>
      </c>
      <c r="D35" s="84" t="e">
        <f>B39/B37</f>
        <v>#DIV/0!</v>
      </c>
      <c r="F35" s="9" t="s">
        <v>5</v>
      </c>
      <c r="G35" s="10" t="s">
        <v>6</v>
      </c>
      <c r="H35" s="11" t="s">
        <v>7</v>
      </c>
      <c r="I35" s="12" t="s">
        <v>8</v>
      </c>
      <c r="J35" s="9" t="s">
        <v>9</v>
      </c>
      <c r="K35" s="9" t="s">
        <v>10</v>
      </c>
      <c r="L35" s="9" t="s">
        <v>11</v>
      </c>
      <c r="M35" s="11" t="s">
        <v>12</v>
      </c>
      <c r="N35" s="11" t="s">
        <v>13</v>
      </c>
      <c r="O35" s="11" t="s">
        <v>14</v>
      </c>
    </row>
    <row r="36" spans="1:15" s="6" customFormat="1" x14ac:dyDescent="0.5">
      <c r="A36" s="75" t="s">
        <v>67</v>
      </c>
      <c r="B36" s="85">
        <v>100000</v>
      </c>
      <c r="C36" s="77" t="s">
        <v>68</v>
      </c>
      <c r="D36" s="28">
        <f>B39-D37</f>
        <v>100000</v>
      </c>
      <c r="F36" s="15"/>
      <c r="G36" s="16"/>
      <c r="H36" s="17"/>
      <c r="I36" s="86">
        <f t="shared" ref="I36:I40" si="4">G36*H36</f>
        <v>0</v>
      </c>
      <c r="J36" s="19"/>
      <c r="K36" s="19"/>
      <c r="L36" s="19"/>
      <c r="M36" s="17">
        <f>I36*J36</f>
        <v>0</v>
      </c>
      <c r="N36" s="17">
        <f>I36*K36</f>
        <v>0</v>
      </c>
      <c r="O36" s="17">
        <f>I36*L36</f>
        <v>0</v>
      </c>
    </row>
    <row r="37" spans="1:15" s="6" customFormat="1" x14ac:dyDescent="0.5">
      <c r="A37" s="77" t="s">
        <v>8</v>
      </c>
      <c r="B37" s="87">
        <f>I41</f>
        <v>0</v>
      </c>
      <c r="C37" s="77" t="s">
        <v>12</v>
      </c>
      <c r="D37" s="28">
        <f>M41</f>
        <v>0</v>
      </c>
      <c r="F37" s="20"/>
      <c r="G37" s="21"/>
      <c r="H37" s="22"/>
      <c r="I37" s="86">
        <f t="shared" si="4"/>
        <v>0</v>
      </c>
      <c r="J37" s="20"/>
      <c r="K37" s="20"/>
      <c r="L37" s="20"/>
      <c r="M37" s="22">
        <f t="shared" ref="M37:M40" si="5">I37*J37</f>
        <v>0</v>
      </c>
      <c r="N37" s="22">
        <f t="shared" ref="N37:N40" si="6">I37*K37</f>
        <v>0</v>
      </c>
      <c r="O37" s="22">
        <f t="shared" ref="O37:O40" si="7">I37*L37</f>
        <v>0</v>
      </c>
    </row>
    <row r="38" spans="1:15" s="6" customFormat="1" x14ac:dyDescent="0.5">
      <c r="A38" s="77" t="s">
        <v>69</v>
      </c>
      <c r="B38" s="87">
        <v>0</v>
      </c>
      <c r="C38" s="6" t="s">
        <v>13</v>
      </c>
      <c r="D38" s="88">
        <f>N41</f>
        <v>0</v>
      </c>
      <c r="F38" s="20"/>
      <c r="G38" s="21"/>
      <c r="H38" s="22"/>
      <c r="I38" s="86">
        <f t="shared" si="4"/>
        <v>0</v>
      </c>
      <c r="J38" s="20"/>
      <c r="K38" s="20"/>
      <c r="L38" s="20"/>
      <c r="M38" s="22">
        <f t="shared" si="5"/>
        <v>0</v>
      </c>
      <c r="N38" s="22">
        <f t="shared" si="6"/>
        <v>0</v>
      </c>
      <c r="O38" s="22">
        <f t="shared" si="7"/>
        <v>0</v>
      </c>
    </row>
    <row r="39" spans="1:15" s="6" customFormat="1" x14ac:dyDescent="0.5">
      <c r="A39" s="77" t="s">
        <v>70</v>
      </c>
      <c r="B39" s="87">
        <f>B36+B37-B38</f>
        <v>100000</v>
      </c>
      <c r="C39" s="13" t="s">
        <v>71</v>
      </c>
      <c r="D39" s="88">
        <f>IF(B39&gt;D38,0,D38-B39)</f>
        <v>0</v>
      </c>
      <c r="F39" s="20"/>
      <c r="G39" s="21"/>
      <c r="H39" s="22"/>
      <c r="I39" s="86">
        <f t="shared" si="4"/>
        <v>0</v>
      </c>
      <c r="J39" s="20"/>
      <c r="K39" s="20"/>
      <c r="L39" s="20"/>
      <c r="M39" s="22">
        <f t="shared" si="5"/>
        <v>0</v>
      </c>
      <c r="N39" s="22">
        <f t="shared" si="6"/>
        <v>0</v>
      </c>
      <c r="O39" s="22">
        <f t="shared" si="7"/>
        <v>0</v>
      </c>
    </row>
    <row r="40" spans="1:15" s="6" customFormat="1" x14ac:dyDescent="0.5">
      <c r="A40" s="77"/>
      <c r="B40" s="87"/>
      <c r="C40" s="6" t="s">
        <v>14</v>
      </c>
      <c r="D40" s="88">
        <f>O41</f>
        <v>0</v>
      </c>
      <c r="F40" s="24"/>
      <c r="G40" s="25"/>
      <c r="H40" s="26"/>
      <c r="I40" s="89">
        <f t="shared" si="4"/>
        <v>0</v>
      </c>
      <c r="J40" s="24"/>
      <c r="K40" s="24"/>
      <c r="L40" s="24"/>
      <c r="M40" s="26">
        <f t="shared" si="5"/>
        <v>0</v>
      </c>
      <c r="N40" s="26">
        <f t="shared" si="6"/>
        <v>0</v>
      </c>
      <c r="O40" s="26">
        <f t="shared" si="7"/>
        <v>0</v>
      </c>
    </row>
    <row r="41" spans="1:15" s="6" customFormat="1" x14ac:dyDescent="0.5">
      <c r="A41" s="77"/>
      <c r="B41" s="87"/>
      <c r="C41" s="13" t="s">
        <v>72</v>
      </c>
      <c r="D41" s="88">
        <f>IF(B39&gt;D40,0,D40-B39)</f>
        <v>0</v>
      </c>
      <c r="G41" s="28"/>
      <c r="H41" s="11" t="s">
        <v>25</v>
      </c>
      <c r="I41" s="90">
        <f>SUM(I36:I40)</f>
        <v>0</v>
      </c>
      <c r="J41" s="30"/>
      <c r="K41" s="31"/>
      <c r="L41" s="32"/>
      <c r="M41" s="11">
        <f>SUM(M36:M40)</f>
        <v>0</v>
      </c>
      <c r="N41" s="11">
        <f t="shared" ref="N41:O41" si="8">SUM(N36:N40)</f>
        <v>0</v>
      </c>
      <c r="O41" s="11">
        <f t="shared" si="8"/>
        <v>0</v>
      </c>
    </row>
    <row r="43" spans="1:15" s="6" customFormat="1" x14ac:dyDescent="0.5">
      <c r="A43" s="91" t="s">
        <v>73</v>
      </c>
      <c r="B43" s="74"/>
      <c r="C43" s="77"/>
      <c r="D43" s="7"/>
      <c r="G43" s="28"/>
      <c r="H43" s="7"/>
      <c r="I43" s="78"/>
      <c r="M43" s="7"/>
      <c r="N43" s="7"/>
      <c r="O43" s="7"/>
    </row>
    <row r="44" spans="1:15" s="6" customFormat="1" x14ac:dyDescent="0.5">
      <c r="A44" s="7" t="s">
        <v>74</v>
      </c>
      <c r="C44" s="77"/>
      <c r="D44" s="7"/>
      <c r="G44" s="28"/>
      <c r="H44" s="7"/>
      <c r="I44" s="78"/>
      <c r="M44" s="7"/>
      <c r="N44" s="7"/>
      <c r="O44" s="7"/>
    </row>
    <row r="45" spans="1:15" s="6" customFormat="1" x14ac:dyDescent="0.5">
      <c r="A45" s="83" t="s">
        <v>75</v>
      </c>
      <c r="B45" s="74"/>
      <c r="C45" s="77" t="s">
        <v>66</v>
      </c>
      <c r="D45" s="84">
        <f>B49/B47</f>
        <v>2</v>
      </c>
      <c r="F45" s="9" t="s">
        <v>5</v>
      </c>
      <c r="G45" s="10" t="s">
        <v>6</v>
      </c>
      <c r="H45" s="11" t="s">
        <v>7</v>
      </c>
      <c r="I45" s="12" t="s">
        <v>8</v>
      </c>
      <c r="J45" s="9" t="s">
        <v>9</v>
      </c>
      <c r="K45" s="9" t="s">
        <v>10</v>
      </c>
      <c r="L45" s="9" t="s">
        <v>11</v>
      </c>
      <c r="M45" s="11" t="s">
        <v>12</v>
      </c>
      <c r="N45" s="11" t="s">
        <v>13</v>
      </c>
      <c r="O45" s="11" t="s">
        <v>14</v>
      </c>
    </row>
    <row r="46" spans="1:15" s="6" customFormat="1" x14ac:dyDescent="0.5">
      <c r="A46" s="75" t="s">
        <v>67</v>
      </c>
      <c r="B46" s="92">
        <v>100000</v>
      </c>
      <c r="C46" s="77" t="s">
        <v>68</v>
      </c>
      <c r="D46" s="28">
        <f>B49-D47</f>
        <v>150000</v>
      </c>
      <c r="F46" s="93" t="s">
        <v>76</v>
      </c>
      <c r="G46" s="94">
        <v>25000</v>
      </c>
      <c r="H46" s="95">
        <v>4</v>
      </c>
      <c r="I46" s="96">
        <f>G46*H46</f>
        <v>100000</v>
      </c>
      <c r="J46" s="97">
        <v>0.5</v>
      </c>
      <c r="K46" s="97">
        <v>0.35</v>
      </c>
      <c r="L46" s="97">
        <v>0.25</v>
      </c>
      <c r="M46" s="98">
        <f>I46*J46</f>
        <v>50000</v>
      </c>
      <c r="N46" s="98">
        <f>I46*K46</f>
        <v>35000</v>
      </c>
      <c r="O46" s="98">
        <f>I46*L46</f>
        <v>25000</v>
      </c>
    </row>
    <row r="47" spans="1:15" s="6" customFormat="1" x14ac:dyDescent="0.5">
      <c r="A47" s="75" t="s">
        <v>8</v>
      </c>
      <c r="B47" s="99">
        <f>I51</f>
        <v>100000</v>
      </c>
      <c r="C47" s="75" t="s">
        <v>12</v>
      </c>
      <c r="D47" s="100">
        <f>M51</f>
        <v>50000</v>
      </c>
      <c r="F47" s="20"/>
      <c r="G47" s="21"/>
      <c r="H47" s="22"/>
      <c r="I47" s="22">
        <f t="shared" ref="I47:I50" si="9">G47*H47</f>
        <v>0</v>
      </c>
      <c r="J47" s="20"/>
      <c r="K47" s="20"/>
      <c r="L47" s="20"/>
      <c r="M47" s="21">
        <f t="shared" ref="M47:M50" si="10">I47*J47</f>
        <v>0</v>
      </c>
      <c r="N47" s="21">
        <f t="shared" ref="N47:N50" si="11">I47*K47</f>
        <v>0</v>
      </c>
      <c r="O47" s="21">
        <f t="shared" ref="O47:O50" si="12">I47*L47</f>
        <v>0</v>
      </c>
    </row>
    <row r="48" spans="1:15" s="6" customFormat="1" x14ac:dyDescent="0.5">
      <c r="A48" s="77" t="s">
        <v>69</v>
      </c>
      <c r="B48" s="87">
        <v>0</v>
      </c>
      <c r="C48" s="6" t="s">
        <v>13</v>
      </c>
      <c r="D48" s="101">
        <f>N51</f>
        <v>35000</v>
      </c>
      <c r="F48" s="20"/>
      <c r="G48" s="21"/>
      <c r="H48" s="22"/>
      <c r="I48" s="22">
        <f t="shared" si="9"/>
        <v>0</v>
      </c>
      <c r="J48" s="20"/>
      <c r="K48" s="20"/>
      <c r="L48" s="20"/>
      <c r="M48" s="21">
        <f t="shared" si="10"/>
        <v>0</v>
      </c>
      <c r="N48" s="21">
        <f t="shared" si="11"/>
        <v>0</v>
      </c>
      <c r="O48" s="21">
        <f t="shared" si="12"/>
        <v>0</v>
      </c>
    </row>
    <row r="49" spans="1:15" s="6" customFormat="1" x14ac:dyDescent="0.5">
      <c r="A49" s="77" t="s">
        <v>70</v>
      </c>
      <c r="B49" s="87">
        <f>B46+B47-B48</f>
        <v>200000</v>
      </c>
      <c r="C49" s="13" t="s">
        <v>71</v>
      </c>
      <c r="D49" s="88">
        <f>IF(B49&gt;D48,0,D48-B49)</f>
        <v>0</v>
      </c>
      <c r="F49" s="20"/>
      <c r="G49" s="21"/>
      <c r="H49" s="22"/>
      <c r="I49" s="22">
        <f t="shared" si="9"/>
        <v>0</v>
      </c>
      <c r="J49" s="20"/>
      <c r="K49" s="20"/>
      <c r="L49" s="20"/>
      <c r="M49" s="21">
        <f t="shared" si="10"/>
        <v>0</v>
      </c>
      <c r="N49" s="21">
        <f t="shared" si="11"/>
        <v>0</v>
      </c>
      <c r="O49" s="21">
        <f t="shared" si="12"/>
        <v>0</v>
      </c>
    </row>
    <row r="50" spans="1:15" s="6" customFormat="1" x14ac:dyDescent="0.5">
      <c r="A50" s="77"/>
      <c r="B50" s="87"/>
      <c r="C50" s="6" t="s">
        <v>14</v>
      </c>
      <c r="D50" s="102">
        <f>O51</f>
        <v>25000</v>
      </c>
      <c r="F50" s="24"/>
      <c r="G50" s="25"/>
      <c r="H50" s="26"/>
      <c r="I50" s="26">
        <f t="shared" si="9"/>
        <v>0</v>
      </c>
      <c r="J50" s="24"/>
      <c r="K50" s="24"/>
      <c r="L50" s="24"/>
      <c r="M50" s="25">
        <f t="shared" si="10"/>
        <v>0</v>
      </c>
      <c r="N50" s="25">
        <f t="shared" si="11"/>
        <v>0</v>
      </c>
      <c r="O50" s="25">
        <f t="shared" si="12"/>
        <v>0</v>
      </c>
    </row>
    <row r="51" spans="1:15" s="6" customFormat="1" x14ac:dyDescent="0.5">
      <c r="A51" s="77"/>
      <c r="B51" s="87"/>
      <c r="C51" s="13" t="s">
        <v>72</v>
      </c>
      <c r="D51" s="88">
        <f>IF(B49&gt;D50,0,D50-B49)</f>
        <v>0</v>
      </c>
      <c r="G51" s="28"/>
      <c r="H51" s="11" t="s">
        <v>25</v>
      </c>
      <c r="I51" s="103">
        <f>SUM(I46:I50)</f>
        <v>100000</v>
      </c>
      <c r="M51" s="104">
        <f>SUM(M46:M50)</f>
        <v>50000</v>
      </c>
      <c r="N51" s="105">
        <f t="shared" ref="N51:O51" si="13">SUM(N46:N50)</f>
        <v>35000</v>
      </c>
      <c r="O51" s="106">
        <f t="shared" si="13"/>
        <v>25000</v>
      </c>
    </row>
    <row r="52" spans="1:15" s="6" customFormat="1" x14ac:dyDescent="0.5">
      <c r="A52" s="107"/>
      <c r="B52" s="108"/>
      <c r="C52" s="107"/>
      <c r="D52" s="7"/>
      <c r="G52" s="28"/>
      <c r="H52" s="7"/>
      <c r="I52" s="78"/>
      <c r="M52" s="7"/>
      <c r="N52" s="7"/>
      <c r="O52" s="7"/>
    </row>
    <row r="53" spans="1:15" s="13" customFormat="1" x14ac:dyDescent="0.5">
      <c r="A53" s="91" t="s">
        <v>77</v>
      </c>
      <c r="B53" s="109"/>
      <c r="C53" s="110"/>
      <c r="D53" s="14"/>
      <c r="G53" s="88"/>
      <c r="H53" s="14"/>
      <c r="I53" s="111"/>
      <c r="M53" s="14"/>
      <c r="N53" s="14"/>
      <c r="O53" s="14"/>
    </row>
    <row r="54" spans="1:15" s="6" customFormat="1" x14ac:dyDescent="0.5">
      <c r="A54" s="112" t="s">
        <v>78</v>
      </c>
      <c r="C54" s="107"/>
      <c r="D54" s="7"/>
      <c r="F54" s="113" t="s">
        <v>79</v>
      </c>
      <c r="G54" s="114"/>
      <c r="H54" s="115"/>
      <c r="I54" s="116"/>
      <c r="J54" s="115"/>
      <c r="K54" s="115"/>
      <c r="L54" s="115"/>
      <c r="M54" s="115"/>
      <c r="N54" s="117"/>
      <c r="O54" s="118"/>
    </row>
    <row r="55" spans="1:15" s="6" customFormat="1" x14ac:dyDescent="0.5">
      <c r="A55" s="91" t="s">
        <v>80</v>
      </c>
      <c r="B55" s="108"/>
      <c r="C55" s="107"/>
      <c r="D55" s="7"/>
      <c r="G55" s="28"/>
      <c r="H55" s="7"/>
      <c r="I55" s="78"/>
      <c r="M55" s="7"/>
      <c r="N55" s="7"/>
      <c r="O55" s="7"/>
    </row>
    <row r="56" spans="1:15" x14ac:dyDescent="0.5">
      <c r="A56" s="74" t="s">
        <v>81</v>
      </c>
    </row>
    <row r="57" spans="1:15" x14ac:dyDescent="0.5">
      <c r="A57" s="74" t="s">
        <v>82</v>
      </c>
    </row>
    <row r="58" spans="1:15" s="6" customFormat="1" x14ac:dyDescent="0.5">
      <c r="A58" s="83" t="s">
        <v>83</v>
      </c>
      <c r="B58" s="74"/>
      <c r="C58" s="77" t="s">
        <v>66</v>
      </c>
      <c r="D58" s="84">
        <f>B62/B60</f>
        <v>0.5</v>
      </c>
      <c r="F58" s="119" t="s">
        <v>5</v>
      </c>
      <c r="G58" s="10" t="s">
        <v>6</v>
      </c>
      <c r="H58" s="120" t="s">
        <v>7</v>
      </c>
      <c r="I58" s="121" t="s">
        <v>8</v>
      </c>
      <c r="J58" s="119" t="s">
        <v>9</v>
      </c>
      <c r="K58" s="119" t="s">
        <v>10</v>
      </c>
      <c r="L58" s="119" t="s">
        <v>11</v>
      </c>
      <c r="M58" s="11" t="s">
        <v>12</v>
      </c>
      <c r="N58" s="11" t="s">
        <v>13</v>
      </c>
      <c r="O58" s="11" t="s">
        <v>14</v>
      </c>
    </row>
    <row r="59" spans="1:15" s="6" customFormat="1" x14ac:dyDescent="0.5">
      <c r="A59" s="75" t="s">
        <v>67</v>
      </c>
      <c r="B59" s="85">
        <v>0</v>
      </c>
      <c r="C59" s="77" t="s">
        <v>68</v>
      </c>
      <c r="D59" s="28">
        <f>B62-D60</f>
        <v>0</v>
      </c>
      <c r="F59" s="122" t="s">
        <v>76</v>
      </c>
      <c r="G59" s="98">
        <v>25000</v>
      </c>
      <c r="H59" s="123">
        <v>4</v>
      </c>
      <c r="I59" s="124">
        <f>G59*H59</f>
        <v>100000</v>
      </c>
      <c r="J59" s="97">
        <v>0.5</v>
      </c>
      <c r="K59" s="97">
        <v>0.35</v>
      </c>
      <c r="L59" s="97">
        <v>0.25</v>
      </c>
      <c r="M59" s="98">
        <f>I59*J59</f>
        <v>50000</v>
      </c>
      <c r="N59" s="98">
        <f>I59*K59</f>
        <v>35000</v>
      </c>
      <c r="O59" s="98">
        <f>I59*L59</f>
        <v>25000</v>
      </c>
    </row>
    <row r="60" spans="1:15" s="6" customFormat="1" x14ac:dyDescent="0.5">
      <c r="A60" s="75" t="s">
        <v>8</v>
      </c>
      <c r="B60" s="99">
        <f>I64</f>
        <v>400000</v>
      </c>
      <c r="C60" s="77" t="s">
        <v>12</v>
      </c>
      <c r="D60" s="100">
        <f>M64</f>
        <v>200000</v>
      </c>
      <c r="F60" s="125" t="s">
        <v>84</v>
      </c>
      <c r="G60" s="126">
        <v>15000</v>
      </c>
      <c r="H60" s="127">
        <v>20</v>
      </c>
      <c r="I60" s="128">
        <f t="shared" ref="I60:I63" si="14">G60*H60</f>
        <v>300000</v>
      </c>
      <c r="J60" s="129">
        <v>0.5</v>
      </c>
      <c r="K60" s="129">
        <v>0.35</v>
      </c>
      <c r="L60" s="129">
        <v>0.25</v>
      </c>
      <c r="M60" s="130">
        <f t="shared" ref="M60:M63" si="15">I60*J60</f>
        <v>150000</v>
      </c>
      <c r="N60" s="130">
        <f t="shared" ref="N60:N63" si="16">I60*K60</f>
        <v>105000</v>
      </c>
      <c r="O60" s="130">
        <f t="shared" ref="O60:O63" si="17">I60*L60</f>
        <v>75000</v>
      </c>
    </row>
    <row r="61" spans="1:15" s="6" customFormat="1" x14ac:dyDescent="0.5">
      <c r="A61" s="75" t="s">
        <v>69</v>
      </c>
      <c r="B61" s="131">
        <v>200000</v>
      </c>
      <c r="C61" s="6" t="s">
        <v>13</v>
      </c>
      <c r="D61" s="101">
        <f>N64</f>
        <v>140000</v>
      </c>
      <c r="F61" s="20"/>
      <c r="G61" s="21"/>
      <c r="H61" s="22"/>
      <c r="I61" s="22">
        <f t="shared" si="14"/>
        <v>0</v>
      </c>
      <c r="J61" s="132"/>
      <c r="K61" s="132"/>
      <c r="L61" s="132"/>
      <c r="M61" s="21">
        <f t="shared" si="15"/>
        <v>0</v>
      </c>
      <c r="N61" s="21">
        <f t="shared" si="16"/>
        <v>0</v>
      </c>
      <c r="O61" s="21">
        <f t="shared" si="17"/>
        <v>0</v>
      </c>
    </row>
    <row r="62" spans="1:15" s="6" customFormat="1" x14ac:dyDescent="0.5">
      <c r="A62" s="75" t="s">
        <v>70</v>
      </c>
      <c r="B62" s="87">
        <f>B59+B60-B61</f>
        <v>200000</v>
      </c>
      <c r="C62" s="13" t="s">
        <v>71</v>
      </c>
      <c r="D62" s="88">
        <f>IF(B62&gt;D61,0,D61-B62)</f>
        <v>0</v>
      </c>
      <c r="F62" s="20"/>
      <c r="G62" s="21"/>
      <c r="H62" s="22"/>
      <c r="I62" s="22">
        <f t="shared" si="14"/>
        <v>0</v>
      </c>
      <c r="J62" s="132"/>
      <c r="K62" s="132"/>
      <c r="L62" s="132"/>
      <c r="M62" s="21">
        <f t="shared" si="15"/>
        <v>0</v>
      </c>
      <c r="N62" s="21">
        <f t="shared" si="16"/>
        <v>0</v>
      </c>
      <c r="O62" s="21">
        <f t="shared" si="17"/>
        <v>0</v>
      </c>
    </row>
    <row r="63" spans="1:15" s="6" customFormat="1" x14ac:dyDescent="0.5">
      <c r="A63" s="77"/>
      <c r="B63" s="74"/>
      <c r="C63" s="6" t="s">
        <v>14</v>
      </c>
      <c r="D63" s="102">
        <f>O64</f>
        <v>100000</v>
      </c>
      <c r="F63" s="24"/>
      <c r="G63" s="25"/>
      <c r="H63" s="26"/>
      <c r="I63" s="26">
        <f t="shared" si="14"/>
        <v>0</v>
      </c>
      <c r="J63" s="24"/>
      <c r="K63" s="24"/>
      <c r="L63" s="24"/>
      <c r="M63" s="25">
        <f t="shared" si="15"/>
        <v>0</v>
      </c>
      <c r="N63" s="25">
        <f t="shared" si="16"/>
        <v>0</v>
      </c>
      <c r="O63" s="25">
        <f t="shared" si="17"/>
        <v>0</v>
      </c>
    </row>
    <row r="64" spans="1:15" s="6" customFormat="1" x14ac:dyDescent="0.5">
      <c r="A64" s="77"/>
      <c r="B64" s="74"/>
      <c r="C64" s="13" t="s">
        <v>72</v>
      </c>
      <c r="D64" s="14">
        <f>IF(B62&gt;D63,0,D63-B62)</f>
        <v>0</v>
      </c>
      <c r="G64" s="28"/>
      <c r="H64" s="11" t="s">
        <v>25</v>
      </c>
      <c r="I64" s="103">
        <f>SUM(I59:I63)</f>
        <v>400000</v>
      </c>
      <c r="M64" s="104">
        <f>SUM(M59:M63)</f>
        <v>200000</v>
      </c>
      <c r="N64" s="105">
        <f t="shared" ref="N64:O64" si="18">SUM(N59:N63)</f>
        <v>140000</v>
      </c>
      <c r="O64" s="106">
        <f t="shared" si="18"/>
        <v>100000</v>
      </c>
    </row>
    <row r="65" spans="1:15" x14ac:dyDescent="0.5">
      <c r="E65" s="133"/>
      <c r="F65" s="134"/>
    </row>
    <row r="66" spans="1:15" s="6" customFormat="1" x14ac:dyDescent="0.5">
      <c r="A66" s="112" t="s">
        <v>85</v>
      </c>
      <c r="C66" s="107"/>
      <c r="D66" s="7"/>
      <c r="F66" s="113" t="s">
        <v>86</v>
      </c>
      <c r="G66" s="114"/>
      <c r="H66" s="115"/>
      <c r="I66" s="116"/>
      <c r="J66" s="115"/>
      <c r="K66" s="115"/>
      <c r="L66" s="115"/>
      <c r="M66" s="115"/>
      <c r="N66" s="117"/>
      <c r="O66" s="118"/>
    </row>
    <row r="67" spans="1:15" s="6" customFormat="1" x14ac:dyDescent="0.5">
      <c r="A67" s="91" t="s">
        <v>87</v>
      </c>
      <c r="B67" s="108"/>
      <c r="C67" s="107"/>
      <c r="D67" s="7"/>
      <c r="G67" s="28"/>
      <c r="H67" s="7"/>
      <c r="I67" s="78"/>
      <c r="M67" s="7"/>
      <c r="N67" s="7"/>
      <c r="O67" s="7"/>
    </row>
    <row r="68" spans="1:15" x14ac:dyDescent="0.5">
      <c r="A68" s="74" t="s">
        <v>88</v>
      </c>
    </row>
    <row r="69" spans="1:15" x14ac:dyDescent="0.5">
      <c r="A69" s="74" t="s">
        <v>89</v>
      </c>
    </row>
    <row r="70" spans="1:15" s="6" customFormat="1" x14ac:dyDescent="0.5">
      <c r="A70" s="83" t="s">
        <v>83</v>
      </c>
      <c r="B70" s="74"/>
      <c r="C70" s="77" t="s">
        <v>66</v>
      </c>
      <c r="D70" s="84">
        <f>B74/B72</f>
        <v>0.5714285714285714</v>
      </c>
      <c r="F70" s="119" t="s">
        <v>5</v>
      </c>
      <c r="G70" s="10" t="s">
        <v>6</v>
      </c>
      <c r="H70" s="120" t="s">
        <v>7</v>
      </c>
      <c r="I70" s="121" t="s">
        <v>8</v>
      </c>
      <c r="J70" s="119" t="s">
        <v>9</v>
      </c>
      <c r="K70" s="119" t="s">
        <v>10</v>
      </c>
      <c r="L70" s="119" t="s">
        <v>11</v>
      </c>
      <c r="M70" s="11" t="s">
        <v>12</v>
      </c>
      <c r="N70" s="11" t="s">
        <v>13</v>
      </c>
      <c r="O70" s="11" t="s">
        <v>14</v>
      </c>
    </row>
    <row r="71" spans="1:15" s="6" customFormat="1" x14ac:dyDescent="0.5">
      <c r="A71" s="75" t="s">
        <v>67</v>
      </c>
      <c r="B71" s="85">
        <v>0</v>
      </c>
      <c r="C71" s="77" t="s">
        <v>68</v>
      </c>
      <c r="D71" s="28">
        <f>B74-D72</f>
        <v>0</v>
      </c>
      <c r="F71" s="122" t="s">
        <v>76</v>
      </c>
      <c r="G71" s="98">
        <v>25000</v>
      </c>
      <c r="H71" s="123">
        <v>4</v>
      </c>
      <c r="I71" s="124">
        <f>G71*H71</f>
        <v>100000</v>
      </c>
      <c r="J71" s="97">
        <v>0.5</v>
      </c>
      <c r="K71" s="97">
        <v>0.35</v>
      </c>
      <c r="L71" s="97">
        <v>0.25</v>
      </c>
      <c r="M71" s="98">
        <f>I71*J71</f>
        <v>50000</v>
      </c>
      <c r="N71" s="98">
        <f>I71*K71</f>
        <v>35000</v>
      </c>
      <c r="O71" s="98">
        <f>I71*L71</f>
        <v>25000</v>
      </c>
    </row>
    <row r="72" spans="1:15" s="6" customFormat="1" x14ac:dyDescent="0.5">
      <c r="A72" s="75" t="s">
        <v>8</v>
      </c>
      <c r="B72" s="99">
        <f>I76</f>
        <v>350000</v>
      </c>
      <c r="C72" s="77" t="s">
        <v>12</v>
      </c>
      <c r="D72" s="100">
        <f>M76</f>
        <v>200000</v>
      </c>
      <c r="F72" s="125" t="s">
        <v>90</v>
      </c>
      <c r="G72" s="126">
        <v>12500</v>
      </c>
      <c r="H72" s="127">
        <v>20</v>
      </c>
      <c r="I72" s="128">
        <f t="shared" ref="I72:I75" si="19">G72*H72</f>
        <v>250000</v>
      </c>
      <c r="J72" s="129">
        <v>0.6</v>
      </c>
      <c r="K72" s="129">
        <v>0.4</v>
      </c>
      <c r="L72" s="129">
        <v>0.3</v>
      </c>
      <c r="M72" s="130">
        <f t="shared" ref="M72:M75" si="20">I72*J72</f>
        <v>150000</v>
      </c>
      <c r="N72" s="130">
        <f t="shared" ref="N72:N75" si="21">I72*K72</f>
        <v>100000</v>
      </c>
      <c r="O72" s="130">
        <f t="shared" ref="O72:O75" si="22">I72*L72</f>
        <v>75000</v>
      </c>
    </row>
    <row r="73" spans="1:15" s="6" customFormat="1" x14ac:dyDescent="0.5">
      <c r="A73" s="75" t="s">
        <v>69</v>
      </c>
      <c r="B73" s="131">
        <v>150000</v>
      </c>
      <c r="C73" s="6" t="s">
        <v>13</v>
      </c>
      <c r="D73" s="101">
        <f>N76</f>
        <v>135000</v>
      </c>
      <c r="F73" s="20"/>
      <c r="G73" s="21"/>
      <c r="H73" s="22"/>
      <c r="I73" s="22">
        <f t="shared" si="19"/>
        <v>0</v>
      </c>
      <c r="J73" s="132"/>
      <c r="K73" s="132"/>
      <c r="L73" s="132"/>
      <c r="M73" s="21">
        <f t="shared" si="20"/>
        <v>0</v>
      </c>
      <c r="N73" s="21">
        <f t="shared" si="21"/>
        <v>0</v>
      </c>
      <c r="O73" s="21">
        <f t="shared" si="22"/>
        <v>0</v>
      </c>
    </row>
    <row r="74" spans="1:15" s="6" customFormat="1" x14ac:dyDescent="0.5">
      <c r="A74" s="75" t="s">
        <v>70</v>
      </c>
      <c r="B74" s="87">
        <f>B71+B72-B73</f>
        <v>200000</v>
      </c>
      <c r="C74" s="13" t="s">
        <v>71</v>
      </c>
      <c r="D74" s="88">
        <f>IF(B74&gt;D73,0,D73-B74)</f>
        <v>0</v>
      </c>
      <c r="F74" s="20"/>
      <c r="G74" s="21"/>
      <c r="H74" s="22"/>
      <c r="I74" s="22">
        <f t="shared" si="19"/>
        <v>0</v>
      </c>
      <c r="J74" s="132"/>
      <c r="K74" s="132"/>
      <c r="L74" s="132"/>
      <c r="M74" s="21">
        <f t="shared" si="20"/>
        <v>0</v>
      </c>
      <c r="N74" s="21">
        <f t="shared" si="21"/>
        <v>0</v>
      </c>
      <c r="O74" s="21">
        <f t="shared" si="22"/>
        <v>0</v>
      </c>
    </row>
    <row r="75" spans="1:15" s="6" customFormat="1" x14ac:dyDescent="0.5">
      <c r="A75" s="77"/>
      <c r="B75" s="74"/>
      <c r="C75" s="6" t="s">
        <v>14</v>
      </c>
      <c r="D75" s="102">
        <f>O76</f>
        <v>100000</v>
      </c>
      <c r="F75" s="24"/>
      <c r="G75" s="25"/>
      <c r="H75" s="26"/>
      <c r="I75" s="26">
        <f t="shared" si="19"/>
        <v>0</v>
      </c>
      <c r="J75" s="24"/>
      <c r="K75" s="24"/>
      <c r="L75" s="24"/>
      <c r="M75" s="25">
        <f t="shared" si="20"/>
        <v>0</v>
      </c>
      <c r="N75" s="25">
        <f t="shared" si="21"/>
        <v>0</v>
      </c>
      <c r="O75" s="25">
        <f t="shared" si="22"/>
        <v>0</v>
      </c>
    </row>
    <row r="76" spans="1:15" s="6" customFormat="1" x14ac:dyDescent="0.5">
      <c r="A76" s="77"/>
      <c r="B76" s="74"/>
      <c r="C76" s="13" t="s">
        <v>72</v>
      </c>
      <c r="D76" s="14">
        <f>IF(B74&gt;D75,0,D75-B74)</f>
        <v>0</v>
      </c>
      <c r="G76" s="28"/>
      <c r="H76" s="11" t="s">
        <v>25</v>
      </c>
      <c r="I76" s="103">
        <f>SUM(I71:I75)</f>
        <v>350000</v>
      </c>
      <c r="M76" s="104">
        <f>SUM(M71:M75)</f>
        <v>200000</v>
      </c>
      <c r="N76" s="105">
        <f t="shared" ref="N76:O76" si="23">SUM(N71:N75)</f>
        <v>135000</v>
      </c>
      <c r="O76" s="106">
        <f t="shared" si="23"/>
        <v>100000</v>
      </c>
    </row>
    <row r="77" spans="1:15" x14ac:dyDescent="0.5">
      <c r="E77" s="133"/>
      <c r="F77" s="134"/>
    </row>
    <row r="78" spans="1:15" s="6" customFormat="1" x14ac:dyDescent="0.5">
      <c r="A78" s="112" t="s">
        <v>91</v>
      </c>
      <c r="C78" s="107"/>
      <c r="D78" s="7"/>
      <c r="F78" s="113" t="s">
        <v>92</v>
      </c>
      <c r="G78" s="114"/>
      <c r="H78" s="115"/>
      <c r="I78" s="116"/>
      <c r="J78" s="115"/>
      <c r="K78" s="115"/>
      <c r="L78" s="115"/>
      <c r="M78" s="115"/>
      <c r="N78" s="117"/>
      <c r="O78" s="118"/>
    </row>
    <row r="79" spans="1:15" s="6" customFormat="1" x14ac:dyDescent="0.5">
      <c r="A79" s="91" t="s">
        <v>93</v>
      </c>
      <c r="B79" s="108"/>
      <c r="C79" s="107"/>
      <c r="D79" s="7"/>
      <c r="G79" s="28"/>
      <c r="H79" s="7"/>
      <c r="I79" s="78"/>
      <c r="M79" s="7"/>
      <c r="N79" s="7"/>
      <c r="O79" s="7"/>
    </row>
    <row r="80" spans="1:15" x14ac:dyDescent="0.5">
      <c r="A80" s="74" t="s">
        <v>94</v>
      </c>
    </row>
    <row r="81" spans="1:15" x14ac:dyDescent="0.5">
      <c r="A81" s="74" t="s">
        <v>95</v>
      </c>
    </row>
    <row r="82" spans="1:15" s="6" customFormat="1" x14ac:dyDescent="0.5">
      <c r="A82" s="83" t="s">
        <v>83</v>
      </c>
      <c r="B82" s="74"/>
      <c r="C82" s="77" t="s">
        <v>66</v>
      </c>
      <c r="D82" s="84">
        <f>B86/B84</f>
        <v>0.63653723742838952</v>
      </c>
      <c r="F82" s="119" t="s">
        <v>5</v>
      </c>
      <c r="G82" s="10" t="s">
        <v>6</v>
      </c>
      <c r="H82" s="120" t="s">
        <v>7</v>
      </c>
      <c r="I82" s="121" t="s">
        <v>8</v>
      </c>
      <c r="J82" s="119" t="s">
        <v>9</v>
      </c>
      <c r="K82" s="119" t="s">
        <v>10</v>
      </c>
      <c r="L82" s="119" t="s">
        <v>11</v>
      </c>
      <c r="M82" s="11" t="s">
        <v>12</v>
      </c>
      <c r="N82" s="11" t="s">
        <v>13</v>
      </c>
      <c r="O82" s="11" t="s">
        <v>14</v>
      </c>
    </row>
    <row r="83" spans="1:15" s="6" customFormat="1" x14ac:dyDescent="0.5">
      <c r="A83" s="75" t="s">
        <v>67</v>
      </c>
      <c r="B83" s="85">
        <v>0</v>
      </c>
      <c r="C83" s="77" t="s">
        <v>68</v>
      </c>
      <c r="D83" s="28">
        <f>B86-D84</f>
        <v>60</v>
      </c>
      <c r="F83" s="122" t="s">
        <v>76</v>
      </c>
      <c r="G83" s="98">
        <v>25000</v>
      </c>
      <c r="H83" s="123">
        <v>4</v>
      </c>
      <c r="I83" s="124">
        <f>G83*H83</f>
        <v>100000</v>
      </c>
      <c r="J83" s="97">
        <v>0.5</v>
      </c>
      <c r="K83" s="97">
        <v>0.35</v>
      </c>
      <c r="L83" s="97">
        <v>0.25</v>
      </c>
      <c r="M83" s="98">
        <f>I83*J83</f>
        <v>50000</v>
      </c>
      <c r="N83" s="98">
        <f>I83*K83</f>
        <v>35000</v>
      </c>
      <c r="O83" s="98">
        <f>I83*L83</f>
        <v>25000</v>
      </c>
    </row>
    <row r="84" spans="1:15" s="6" customFormat="1" x14ac:dyDescent="0.5">
      <c r="A84" s="75" t="s">
        <v>8</v>
      </c>
      <c r="B84" s="99">
        <f>I88</f>
        <v>314200</v>
      </c>
      <c r="C84" s="77" t="s">
        <v>12</v>
      </c>
      <c r="D84" s="100">
        <f>M88</f>
        <v>199940</v>
      </c>
      <c r="F84" s="125" t="s">
        <v>96</v>
      </c>
      <c r="G84" s="126">
        <v>214200</v>
      </c>
      <c r="H84" s="127">
        <v>1</v>
      </c>
      <c r="I84" s="128">
        <f t="shared" ref="I84:I87" si="24">G84*H84</f>
        <v>214200</v>
      </c>
      <c r="J84" s="129">
        <v>0.7</v>
      </c>
      <c r="K84" s="129">
        <v>0.45</v>
      </c>
      <c r="L84" s="129">
        <v>0.35</v>
      </c>
      <c r="M84" s="130">
        <f t="shared" ref="M84:M87" si="25">I84*J84</f>
        <v>149940</v>
      </c>
      <c r="N84" s="130">
        <f t="shared" ref="N84:N87" si="26">I84*K84</f>
        <v>96390</v>
      </c>
      <c r="O84" s="130">
        <f t="shared" ref="O84:O87" si="27">I84*L84</f>
        <v>74970</v>
      </c>
    </row>
    <row r="85" spans="1:15" s="6" customFormat="1" x14ac:dyDescent="0.5">
      <c r="A85" s="75" t="s">
        <v>69</v>
      </c>
      <c r="B85" s="131">
        <v>114200</v>
      </c>
      <c r="C85" s="6" t="s">
        <v>13</v>
      </c>
      <c r="D85" s="101">
        <f>N88</f>
        <v>131390</v>
      </c>
      <c r="F85" s="20"/>
      <c r="G85" s="21"/>
      <c r="H85" s="22"/>
      <c r="I85" s="22">
        <f t="shared" si="24"/>
        <v>0</v>
      </c>
      <c r="J85" s="132"/>
      <c r="K85" s="132"/>
      <c r="L85" s="132"/>
      <c r="M85" s="21">
        <f t="shared" si="25"/>
        <v>0</v>
      </c>
      <c r="N85" s="21">
        <f t="shared" si="26"/>
        <v>0</v>
      </c>
      <c r="O85" s="21">
        <f t="shared" si="27"/>
        <v>0</v>
      </c>
    </row>
    <row r="86" spans="1:15" s="6" customFormat="1" x14ac:dyDescent="0.5">
      <c r="A86" s="75" t="s">
        <v>70</v>
      </c>
      <c r="B86" s="87">
        <f>B83+B84-B85</f>
        <v>200000</v>
      </c>
      <c r="C86" s="13" t="s">
        <v>71</v>
      </c>
      <c r="D86" s="88">
        <f>IF(B86&gt;D85,0,D85-B86)</f>
        <v>0</v>
      </c>
      <c r="F86" s="20"/>
      <c r="G86" s="21"/>
      <c r="H86" s="22"/>
      <c r="I86" s="22">
        <f t="shared" si="24"/>
        <v>0</v>
      </c>
      <c r="J86" s="132"/>
      <c r="K86" s="132"/>
      <c r="L86" s="132"/>
      <c r="M86" s="21">
        <f t="shared" si="25"/>
        <v>0</v>
      </c>
      <c r="N86" s="21">
        <f t="shared" si="26"/>
        <v>0</v>
      </c>
      <c r="O86" s="21">
        <f t="shared" si="27"/>
        <v>0</v>
      </c>
    </row>
    <row r="87" spans="1:15" s="6" customFormat="1" x14ac:dyDescent="0.5">
      <c r="A87" s="77"/>
      <c r="B87" s="74"/>
      <c r="C87" s="6" t="s">
        <v>14</v>
      </c>
      <c r="D87" s="102">
        <f>O88</f>
        <v>99970</v>
      </c>
      <c r="F87" s="24"/>
      <c r="G87" s="25"/>
      <c r="H87" s="26"/>
      <c r="I87" s="26">
        <f t="shared" si="24"/>
        <v>0</v>
      </c>
      <c r="J87" s="24"/>
      <c r="K87" s="24"/>
      <c r="L87" s="24"/>
      <c r="M87" s="25">
        <f t="shared" si="25"/>
        <v>0</v>
      </c>
      <c r="N87" s="25">
        <f t="shared" si="26"/>
        <v>0</v>
      </c>
      <c r="O87" s="25">
        <f t="shared" si="27"/>
        <v>0</v>
      </c>
    </row>
    <row r="88" spans="1:15" s="6" customFormat="1" x14ac:dyDescent="0.5">
      <c r="A88" s="77"/>
      <c r="B88" s="74"/>
      <c r="C88" s="13" t="s">
        <v>72</v>
      </c>
      <c r="D88" s="14">
        <f>IF(B86&gt;D87,0,D87-B86)</f>
        <v>0</v>
      </c>
      <c r="G88" s="28"/>
      <c r="H88" s="11" t="s">
        <v>25</v>
      </c>
      <c r="I88" s="103">
        <f>SUM(I83:I87)</f>
        <v>314200</v>
      </c>
      <c r="M88" s="104">
        <f>SUM(M83:M87)</f>
        <v>199940</v>
      </c>
      <c r="N88" s="105">
        <f t="shared" ref="N88:O88" si="28">SUM(N83:N87)</f>
        <v>131390</v>
      </c>
      <c r="O88" s="106">
        <f t="shared" si="28"/>
        <v>99970</v>
      </c>
    </row>
    <row r="89" spans="1:15" x14ac:dyDescent="0.5">
      <c r="E89" s="133"/>
      <c r="F89" s="134"/>
    </row>
    <row r="90" spans="1:15" x14ac:dyDescent="0.5">
      <c r="A90" s="2" t="s">
        <v>97</v>
      </c>
    </row>
    <row r="91" spans="1:15" s="6" customFormat="1" x14ac:dyDescent="0.5">
      <c r="A91" s="83" t="s">
        <v>83</v>
      </c>
      <c r="B91" s="74"/>
      <c r="C91" s="77" t="s">
        <v>66</v>
      </c>
      <c r="D91" s="84">
        <f>B95/B93</f>
        <v>0.5</v>
      </c>
      <c r="F91" s="119" t="s">
        <v>5</v>
      </c>
      <c r="G91" s="10" t="s">
        <v>6</v>
      </c>
      <c r="H91" s="120" t="s">
        <v>7</v>
      </c>
      <c r="I91" s="121" t="s">
        <v>8</v>
      </c>
      <c r="J91" s="119" t="s">
        <v>9</v>
      </c>
      <c r="K91" s="119" t="s">
        <v>10</v>
      </c>
      <c r="L91" s="119" t="s">
        <v>11</v>
      </c>
      <c r="M91" s="11" t="s">
        <v>12</v>
      </c>
      <c r="N91" s="11" t="s">
        <v>13</v>
      </c>
      <c r="O91" s="11" t="s">
        <v>14</v>
      </c>
    </row>
    <row r="92" spans="1:15" s="6" customFormat="1" x14ac:dyDescent="0.5">
      <c r="A92" s="75" t="s">
        <v>67</v>
      </c>
      <c r="B92" s="85">
        <v>0</v>
      </c>
      <c r="C92" s="77" t="s">
        <v>68</v>
      </c>
      <c r="D92" s="28">
        <f>B95-D93</f>
        <v>0</v>
      </c>
      <c r="F92" s="122" t="s">
        <v>76</v>
      </c>
      <c r="G92" s="98">
        <v>25000</v>
      </c>
      <c r="H92" s="123">
        <v>4</v>
      </c>
      <c r="I92" s="124">
        <f>G92*H92</f>
        <v>100000</v>
      </c>
      <c r="J92" s="97">
        <v>0.5</v>
      </c>
      <c r="K92" s="97">
        <v>0.35</v>
      </c>
      <c r="L92" s="97">
        <v>0.25</v>
      </c>
      <c r="M92" s="98">
        <f>I92*J92</f>
        <v>50000</v>
      </c>
      <c r="N92" s="98">
        <f>I92*K92</f>
        <v>35000</v>
      </c>
      <c r="O92" s="98">
        <f>I92*L92</f>
        <v>25000</v>
      </c>
    </row>
    <row r="93" spans="1:15" s="6" customFormat="1" x14ac:dyDescent="0.5">
      <c r="A93" s="75" t="s">
        <v>8</v>
      </c>
      <c r="B93" s="135">
        <f>I97</f>
        <v>400000</v>
      </c>
      <c r="C93" s="77" t="s">
        <v>12</v>
      </c>
      <c r="D93" s="100">
        <f>M97</f>
        <v>200000</v>
      </c>
      <c r="F93" s="136" t="s">
        <v>84</v>
      </c>
      <c r="G93" s="130">
        <v>15000</v>
      </c>
      <c r="H93" s="137">
        <v>20</v>
      </c>
      <c r="I93" s="138">
        <f t="shared" ref="I93:I96" si="29">G93*H93</f>
        <v>300000</v>
      </c>
      <c r="J93" s="139">
        <v>0.5</v>
      </c>
      <c r="K93" s="139">
        <v>0.35</v>
      </c>
      <c r="L93" s="139">
        <v>0.25</v>
      </c>
      <c r="M93" s="130">
        <f t="shared" ref="M93:M96" si="30">I93*J93</f>
        <v>150000</v>
      </c>
      <c r="N93" s="130">
        <f t="shared" ref="N93:N96" si="31">I93*K93</f>
        <v>105000</v>
      </c>
      <c r="O93" s="130">
        <f t="shared" ref="O93:O96" si="32">I93*L93</f>
        <v>75000</v>
      </c>
    </row>
    <row r="94" spans="1:15" s="6" customFormat="1" x14ac:dyDescent="0.5">
      <c r="A94" s="75" t="s">
        <v>69</v>
      </c>
      <c r="B94" s="140">
        <v>200000</v>
      </c>
      <c r="C94" s="6" t="s">
        <v>13</v>
      </c>
      <c r="D94" s="101">
        <f>N97</f>
        <v>140000</v>
      </c>
      <c r="F94" s="20"/>
      <c r="G94" s="21"/>
      <c r="H94" s="22"/>
      <c r="I94" s="22">
        <f t="shared" si="29"/>
        <v>0</v>
      </c>
      <c r="J94" s="132"/>
      <c r="K94" s="132"/>
      <c r="L94" s="132"/>
      <c r="M94" s="21">
        <f t="shared" si="30"/>
        <v>0</v>
      </c>
      <c r="N94" s="21">
        <f t="shared" si="31"/>
        <v>0</v>
      </c>
      <c r="O94" s="21">
        <f t="shared" si="32"/>
        <v>0</v>
      </c>
    </row>
    <row r="95" spans="1:15" s="6" customFormat="1" x14ac:dyDescent="0.5">
      <c r="A95" s="75" t="s">
        <v>70</v>
      </c>
      <c r="B95" s="87">
        <f>B92+B93-B94</f>
        <v>200000</v>
      </c>
      <c r="C95" s="13" t="s">
        <v>71</v>
      </c>
      <c r="D95" s="88">
        <f>IF(B95&gt;D94,0,D94-B95)</f>
        <v>0</v>
      </c>
      <c r="F95" s="20"/>
      <c r="G95" s="21"/>
      <c r="H95" s="22"/>
      <c r="I95" s="22">
        <f t="shared" si="29"/>
        <v>0</v>
      </c>
      <c r="J95" s="132"/>
      <c r="K95" s="132"/>
      <c r="L95" s="132"/>
      <c r="M95" s="21">
        <f t="shared" si="30"/>
        <v>0</v>
      </c>
      <c r="N95" s="21">
        <f t="shared" si="31"/>
        <v>0</v>
      </c>
      <c r="O95" s="21">
        <f t="shared" si="32"/>
        <v>0</v>
      </c>
    </row>
    <row r="96" spans="1:15" s="6" customFormat="1" x14ac:dyDescent="0.5">
      <c r="A96" s="77"/>
      <c r="B96" s="74"/>
      <c r="C96" s="6" t="s">
        <v>14</v>
      </c>
      <c r="D96" s="102">
        <f>O97</f>
        <v>100000</v>
      </c>
      <c r="F96" s="24"/>
      <c r="G96" s="25"/>
      <c r="H96" s="26"/>
      <c r="I96" s="26">
        <f t="shared" si="29"/>
        <v>0</v>
      </c>
      <c r="J96" s="24"/>
      <c r="K96" s="24"/>
      <c r="L96" s="24"/>
      <c r="M96" s="25">
        <f t="shared" si="30"/>
        <v>0</v>
      </c>
      <c r="N96" s="25">
        <f t="shared" si="31"/>
        <v>0</v>
      </c>
      <c r="O96" s="25">
        <f t="shared" si="32"/>
        <v>0</v>
      </c>
    </row>
    <row r="97" spans="1:15" s="6" customFormat="1" x14ac:dyDescent="0.5">
      <c r="A97" s="77"/>
      <c r="B97" s="74"/>
      <c r="C97" s="13" t="s">
        <v>72</v>
      </c>
      <c r="D97" s="14">
        <f>IF(B95&gt;D96,0,D96-B95)</f>
        <v>0</v>
      </c>
      <c r="G97" s="28"/>
      <c r="H97" s="11" t="s">
        <v>25</v>
      </c>
      <c r="I97" s="103">
        <f>SUM(I92:I96)</f>
        <v>400000</v>
      </c>
      <c r="M97" s="104">
        <f>SUM(M92:M96)</f>
        <v>200000</v>
      </c>
      <c r="N97" s="105">
        <f t="shared" ref="N97:O97" si="33">SUM(N92:N96)</f>
        <v>140000</v>
      </c>
      <c r="O97" s="106">
        <f t="shared" si="33"/>
        <v>100000</v>
      </c>
    </row>
    <row r="98" spans="1:15" s="13" customFormat="1" x14ac:dyDescent="0.5">
      <c r="A98" s="75"/>
      <c r="B98" s="141"/>
      <c r="D98" s="7"/>
      <c r="E98" s="133" t="s">
        <v>98</v>
      </c>
      <c r="F98" s="134" t="s">
        <v>99</v>
      </c>
      <c r="G98" s="88"/>
      <c r="H98" s="37"/>
      <c r="I98" s="34"/>
      <c r="M98" s="142"/>
      <c r="N98" s="142"/>
      <c r="O98" s="142"/>
    </row>
    <row r="99" spans="1:15" s="13" customFormat="1" x14ac:dyDescent="0.5">
      <c r="A99" s="75"/>
      <c r="B99" s="141"/>
      <c r="D99" s="7"/>
      <c r="E99" s="133"/>
      <c r="F99" s="134"/>
      <c r="G99" s="88"/>
      <c r="H99" s="37"/>
      <c r="I99" s="34"/>
      <c r="M99" s="142"/>
      <c r="N99" s="142"/>
      <c r="O99" s="142"/>
    </row>
    <row r="100" spans="1:15" ht="24" x14ac:dyDescent="0.65">
      <c r="A100" s="143" t="s">
        <v>100</v>
      </c>
    </row>
    <row r="101" spans="1:15" x14ac:dyDescent="0.5">
      <c r="A101" s="74" t="s">
        <v>101</v>
      </c>
      <c r="B101" s="77"/>
    </row>
    <row r="102" spans="1:15" s="6" customFormat="1" x14ac:dyDescent="0.5">
      <c r="A102" s="144" t="s">
        <v>102</v>
      </c>
      <c r="C102" s="107"/>
      <c r="D102" s="7"/>
      <c r="G102" s="28"/>
      <c r="H102" s="7"/>
      <c r="I102" s="78"/>
      <c r="M102" s="7"/>
      <c r="N102" s="7"/>
      <c r="O102" s="7"/>
    </row>
    <row r="103" spans="1:15" s="6" customFormat="1" x14ac:dyDescent="0.5">
      <c r="A103" s="83" t="s">
        <v>103</v>
      </c>
      <c r="B103" s="74"/>
      <c r="C103" s="6" t="s">
        <v>66</v>
      </c>
      <c r="D103" s="84">
        <f>B107/B105</f>
        <v>0.41176470588235292</v>
      </c>
      <c r="F103" s="9" t="s">
        <v>5</v>
      </c>
      <c r="G103" s="10" t="s">
        <v>6</v>
      </c>
      <c r="H103" s="11" t="s">
        <v>7</v>
      </c>
      <c r="I103" s="12" t="s">
        <v>8</v>
      </c>
      <c r="J103" s="9" t="s">
        <v>9</v>
      </c>
      <c r="K103" s="9" t="s">
        <v>10</v>
      </c>
      <c r="L103" s="9" t="s">
        <v>11</v>
      </c>
      <c r="M103" s="11" t="s">
        <v>12</v>
      </c>
      <c r="N103" s="11" t="s">
        <v>13</v>
      </c>
      <c r="O103" s="11" t="s">
        <v>14</v>
      </c>
    </row>
    <row r="104" spans="1:15" s="6" customFormat="1" x14ac:dyDescent="0.5">
      <c r="A104" s="77" t="s">
        <v>67</v>
      </c>
      <c r="B104" s="92">
        <v>0</v>
      </c>
      <c r="C104" s="77" t="s">
        <v>68</v>
      </c>
      <c r="D104" s="145">
        <f>B107-D105</f>
        <v>-30000</v>
      </c>
      <c r="F104" s="122" t="s">
        <v>76</v>
      </c>
      <c r="G104" s="98">
        <v>25000</v>
      </c>
      <c r="H104" s="123">
        <v>4</v>
      </c>
      <c r="I104" s="124">
        <f>G104*H104</f>
        <v>100000</v>
      </c>
      <c r="J104" s="97">
        <v>0.5</v>
      </c>
      <c r="K104" s="97">
        <v>0.35</v>
      </c>
      <c r="L104" s="97">
        <v>0.25</v>
      </c>
      <c r="M104" s="16">
        <f>I104*J104</f>
        <v>50000</v>
      </c>
      <c r="N104" s="16">
        <f>I104*K104</f>
        <v>35000</v>
      </c>
      <c r="O104" s="16">
        <f>I104*L104</f>
        <v>25000</v>
      </c>
    </row>
    <row r="105" spans="1:15" s="6" customFormat="1" x14ac:dyDescent="0.5">
      <c r="A105" s="77" t="s">
        <v>8</v>
      </c>
      <c r="B105" s="99">
        <f>I109</f>
        <v>340000</v>
      </c>
      <c r="C105" s="77" t="s">
        <v>12</v>
      </c>
      <c r="D105" s="146">
        <f>M109</f>
        <v>170000</v>
      </c>
      <c r="F105" s="136" t="s">
        <v>84</v>
      </c>
      <c r="G105" s="130">
        <v>15000</v>
      </c>
      <c r="H105" s="147">
        <v>16</v>
      </c>
      <c r="I105" s="138">
        <f t="shared" ref="I105:I108" si="34">G105*H105</f>
        <v>240000</v>
      </c>
      <c r="J105" s="139">
        <v>0.5</v>
      </c>
      <c r="K105" s="139">
        <v>0.35</v>
      </c>
      <c r="L105" s="139">
        <v>0.25</v>
      </c>
      <c r="M105" s="21">
        <f t="shared" ref="M105:M108" si="35">I105*J105</f>
        <v>120000</v>
      </c>
      <c r="N105" s="21">
        <f t="shared" ref="N105:N108" si="36">I105*K105</f>
        <v>84000</v>
      </c>
      <c r="O105" s="21">
        <f t="shared" ref="O105:O108" si="37">I105*L105</f>
        <v>60000</v>
      </c>
    </row>
    <row r="106" spans="1:15" s="6" customFormat="1" x14ac:dyDescent="0.5">
      <c r="A106" s="77" t="s">
        <v>69</v>
      </c>
      <c r="B106" s="92">
        <v>200000</v>
      </c>
      <c r="C106" s="6" t="s">
        <v>13</v>
      </c>
      <c r="D106" s="148">
        <f>N109</f>
        <v>119000</v>
      </c>
      <c r="F106" s="20"/>
      <c r="G106" s="21"/>
      <c r="H106" s="22"/>
      <c r="I106" s="137">
        <f t="shared" si="34"/>
        <v>0</v>
      </c>
      <c r="J106" s="132"/>
      <c r="K106" s="132"/>
      <c r="L106" s="132"/>
      <c r="M106" s="21">
        <f t="shared" si="35"/>
        <v>0</v>
      </c>
      <c r="N106" s="21">
        <f t="shared" si="36"/>
        <v>0</v>
      </c>
      <c r="O106" s="21">
        <f t="shared" si="37"/>
        <v>0</v>
      </c>
    </row>
    <row r="107" spans="1:15" s="6" customFormat="1" x14ac:dyDescent="0.5">
      <c r="A107" s="77" t="s">
        <v>70</v>
      </c>
      <c r="B107" s="92">
        <f>B104+B105-B106</f>
        <v>140000</v>
      </c>
      <c r="C107" s="110" t="s">
        <v>71</v>
      </c>
      <c r="D107" s="149">
        <f>IF(B107&gt;D106,0,D106-B107)</f>
        <v>0</v>
      </c>
      <c r="F107" s="20"/>
      <c r="G107" s="21"/>
      <c r="H107" s="22"/>
      <c r="I107" s="22">
        <f t="shared" si="34"/>
        <v>0</v>
      </c>
      <c r="J107" s="132"/>
      <c r="K107" s="132"/>
      <c r="L107" s="132"/>
      <c r="M107" s="21">
        <f t="shared" si="35"/>
        <v>0</v>
      </c>
      <c r="N107" s="21">
        <f t="shared" si="36"/>
        <v>0</v>
      </c>
      <c r="O107" s="21">
        <f t="shared" si="37"/>
        <v>0</v>
      </c>
    </row>
    <row r="108" spans="1:15" s="6" customFormat="1" x14ac:dyDescent="0.5">
      <c r="A108" s="77"/>
      <c r="B108" s="74"/>
      <c r="C108" s="6" t="s">
        <v>14</v>
      </c>
      <c r="D108" s="150">
        <f>O109</f>
        <v>85000</v>
      </c>
      <c r="F108" s="24"/>
      <c r="G108" s="25"/>
      <c r="H108" s="26"/>
      <c r="I108" s="26">
        <f t="shared" si="34"/>
        <v>0</v>
      </c>
      <c r="J108" s="24"/>
      <c r="K108" s="24"/>
      <c r="L108" s="24"/>
      <c r="M108" s="25">
        <f t="shared" si="35"/>
        <v>0</v>
      </c>
      <c r="N108" s="25">
        <f t="shared" si="36"/>
        <v>0</v>
      </c>
      <c r="O108" s="25">
        <f t="shared" si="37"/>
        <v>0</v>
      </c>
    </row>
    <row r="109" spans="1:15" s="6" customFormat="1" x14ac:dyDescent="0.5">
      <c r="A109" s="77"/>
      <c r="B109" s="74"/>
      <c r="C109" s="13" t="s">
        <v>72</v>
      </c>
      <c r="D109" s="14">
        <f>IF(B107&gt;D108,0,D108-B107)</f>
        <v>0</v>
      </c>
      <c r="G109" s="28"/>
      <c r="H109" s="11" t="s">
        <v>25</v>
      </c>
      <c r="I109" s="103">
        <f>SUM(I104:I108)</f>
        <v>340000</v>
      </c>
      <c r="M109" s="104">
        <f>SUM(M104:M108)</f>
        <v>170000</v>
      </c>
      <c r="N109" s="105">
        <f t="shared" ref="N109:O109" si="38">SUM(N104:N108)</f>
        <v>119000</v>
      </c>
      <c r="O109" s="106">
        <f t="shared" si="38"/>
        <v>85000</v>
      </c>
    </row>
    <row r="110" spans="1:15" x14ac:dyDescent="0.5">
      <c r="E110" s="133" t="s">
        <v>98</v>
      </c>
      <c r="F110" s="134" t="s">
        <v>104</v>
      </c>
    </row>
    <row r="111" spans="1:15" x14ac:dyDescent="0.5">
      <c r="E111" s="133"/>
      <c r="F111" s="134"/>
    </row>
    <row r="112" spans="1:15" ht="24" x14ac:dyDescent="0.65">
      <c r="A112" s="143" t="s">
        <v>105</v>
      </c>
    </row>
    <row r="113" spans="1:15" x14ac:dyDescent="0.5">
      <c r="A113" s="74" t="s">
        <v>106</v>
      </c>
      <c r="B113" s="77"/>
    </row>
    <row r="114" spans="1:15" s="6" customFormat="1" x14ac:dyDescent="0.5">
      <c r="A114" s="144" t="s">
        <v>107</v>
      </c>
      <c r="C114" s="107"/>
      <c r="D114" s="7"/>
      <c r="G114" s="28"/>
      <c r="H114" s="7"/>
      <c r="I114" s="78"/>
      <c r="M114" s="7"/>
      <c r="N114" s="7"/>
      <c r="O114" s="7"/>
    </row>
    <row r="115" spans="1:15" s="6" customFormat="1" x14ac:dyDescent="0.5">
      <c r="A115" s="144" t="s">
        <v>108</v>
      </c>
      <c r="C115" s="107"/>
      <c r="D115" s="7"/>
      <c r="G115" s="28"/>
      <c r="H115" s="7"/>
      <c r="I115" s="78"/>
      <c r="M115" s="7"/>
      <c r="N115" s="7"/>
      <c r="O115" s="7"/>
    </row>
    <row r="116" spans="1:15" s="6" customFormat="1" x14ac:dyDescent="0.5">
      <c r="A116" s="83" t="s">
        <v>109</v>
      </c>
      <c r="B116" s="74"/>
      <c r="C116" s="107" t="s">
        <v>66</v>
      </c>
      <c r="D116" s="151">
        <f>B120/B118</f>
        <v>0.2857142857142857</v>
      </c>
      <c r="F116" s="9" t="s">
        <v>5</v>
      </c>
      <c r="G116" s="10" t="s">
        <v>6</v>
      </c>
      <c r="H116" s="11" t="s">
        <v>7</v>
      </c>
      <c r="I116" s="12" t="s">
        <v>8</v>
      </c>
      <c r="J116" s="9" t="s">
        <v>9</v>
      </c>
      <c r="K116" s="9" t="s">
        <v>10</v>
      </c>
      <c r="L116" s="9" t="s">
        <v>11</v>
      </c>
      <c r="M116" s="11" t="s">
        <v>12</v>
      </c>
      <c r="N116" s="11" t="s">
        <v>13</v>
      </c>
      <c r="O116" s="11" t="s">
        <v>14</v>
      </c>
    </row>
    <row r="117" spans="1:15" s="6" customFormat="1" x14ac:dyDescent="0.5">
      <c r="A117" s="77" t="s">
        <v>67</v>
      </c>
      <c r="B117" s="92">
        <v>0</v>
      </c>
      <c r="C117" s="77" t="s">
        <v>68</v>
      </c>
      <c r="D117" s="145">
        <f>B120-D118</f>
        <v>-60000</v>
      </c>
      <c r="F117" s="122" t="s">
        <v>76</v>
      </c>
      <c r="G117" s="98">
        <v>25000</v>
      </c>
      <c r="H117" s="123">
        <v>4</v>
      </c>
      <c r="I117" s="124">
        <f>G117*H117</f>
        <v>100000</v>
      </c>
      <c r="J117" s="97">
        <v>0.5</v>
      </c>
      <c r="K117" s="97">
        <v>0.35</v>
      </c>
      <c r="L117" s="97">
        <v>0.25</v>
      </c>
      <c r="M117" s="16">
        <f>I117*J117</f>
        <v>50000</v>
      </c>
      <c r="N117" s="16">
        <f>I117*K117</f>
        <v>35000</v>
      </c>
      <c r="O117" s="16">
        <f>I117*L117</f>
        <v>25000</v>
      </c>
    </row>
    <row r="118" spans="1:15" s="6" customFormat="1" x14ac:dyDescent="0.5">
      <c r="A118" s="77" t="s">
        <v>8</v>
      </c>
      <c r="B118" s="99">
        <f>I122</f>
        <v>280000</v>
      </c>
      <c r="C118" s="77" t="s">
        <v>12</v>
      </c>
      <c r="D118" s="146">
        <f>M122</f>
        <v>140000</v>
      </c>
      <c r="F118" s="136" t="s">
        <v>84</v>
      </c>
      <c r="G118" s="130">
        <v>15000</v>
      </c>
      <c r="H118" s="147">
        <v>12</v>
      </c>
      <c r="I118" s="138">
        <f t="shared" ref="I118:I121" si="39">G118*H118</f>
        <v>180000</v>
      </c>
      <c r="J118" s="139">
        <v>0.5</v>
      </c>
      <c r="K118" s="139">
        <v>0.35</v>
      </c>
      <c r="L118" s="139">
        <v>0.25</v>
      </c>
      <c r="M118" s="21">
        <f t="shared" ref="M118:M121" si="40">I118*J118</f>
        <v>90000</v>
      </c>
      <c r="N118" s="21">
        <f t="shared" ref="N118:N121" si="41">I118*K118</f>
        <v>62999.999999999993</v>
      </c>
      <c r="O118" s="21">
        <f t="shared" ref="O118:O121" si="42">I118*L118</f>
        <v>45000</v>
      </c>
    </row>
    <row r="119" spans="1:15" s="6" customFormat="1" x14ac:dyDescent="0.5">
      <c r="A119" s="77" t="s">
        <v>69</v>
      </c>
      <c r="B119" s="92">
        <v>200000</v>
      </c>
      <c r="C119" s="6" t="s">
        <v>13</v>
      </c>
      <c r="D119" s="148">
        <f>N122</f>
        <v>98000</v>
      </c>
      <c r="F119" s="20"/>
      <c r="G119" s="21"/>
      <c r="H119" s="22"/>
      <c r="I119" s="137">
        <f t="shared" si="39"/>
        <v>0</v>
      </c>
      <c r="J119" s="132"/>
      <c r="K119" s="132"/>
      <c r="L119" s="132"/>
      <c r="M119" s="21">
        <f t="shared" si="40"/>
        <v>0</v>
      </c>
      <c r="N119" s="21">
        <f t="shared" si="41"/>
        <v>0</v>
      </c>
      <c r="O119" s="21">
        <f t="shared" si="42"/>
        <v>0</v>
      </c>
    </row>
    <row r="120" spans="1:15" s="6" customFormat="1" x14ac:dyDescent="0.5">
      <c r="A120" s="77" t="s">
        <v>70</v>
      </c>
      <c r="B120" s="92">
        <f>B117+B118-B119</f>
        <v>80000</v>
      </c>
      <c r="C120" s="110" t="s">
        <v>71</v>
      </c>
      <c r="D120" s="149">
        <f>IF(B120&gt;D119,0,D119-B120)</f>
        <v>18000</v>
      </c>
      <c r="F120" s="20"/>
      <c r="G120" s="21"/>
      <c r="H120" s="22"/>
      <c r="I120" s="22">
        <f t="shared" si="39"/>
        <v>0</v>
      </c>
      <c r="J120" s="132"/>
      <c r="K120" s="132"/>
      <c r="L120" s="132"/>
      <c r="M120" s="21">
        <f t="shared" si="40"/>
        <v>0</v>
      </c>
      <c r="N120" s="21">
        <f t="shared" si="41"/>
        <v>0</v>
      </c>
      <c r="O120" s="21">
        <f t="shared" si="42"/>
        <v>0</v>
      </c>
    </row>
    <row r="121" spans="1:15" s="6" customFormat="1" x14ac:dyDescent="0.5">
      <c r="A121" s="77"/>
      <c r="B121" s="74"/>
      <c r="C121" s="6" t="s">
        <v>14</v>
      </c>
      <c r="D121" s="150">
        <f>O122</f>
        <v>70000</v>
      </c>
      <c r="F121" s="24"/>
      <c r="G121" s="25"/>
      <c r="H121" s="26"/>
      <c r="I121" s="26">
        <f t="shared" si="39"/>
        <v>0</v>
      </c>
      <c r="J121" s="24"/>
      <c r="K121" s="24"/>
      <c r="L121" s="24"/>
      <c r="M121" s="25">
        <f t="shared" si="40"/>
        <v>0</v>
      </c>
      <c r="N121" s="25">
        <f t="shared" si="41"/>
        <v>0</v>
      </c>
      <c r="O121" s="25">
        <f t="shared" si="42"/>
        <v>0</v>
      </c>
    </row>
    <row r="122" spans="1:15" s="6" customFormat="1" x14ac:dyDescent="0.5">
      <c r="A122" s="77"/>
      <c r="B122" s="74"/>
      <c r="C122" s="13" t="s">
        <v>72</v>
      </c>
      <c r="D122" s="14">
        <f>IF(B120&gt;D121,0,D121-B120)</f>
        <v>0</v>
      </c>
      <c r="G122" s="28"/>
      <c r="H122" s="11" t="s">
        <v>25</v>
      </c>
      <c r="I122" s="103">
        <f>SUM(I117:I121)</f>
        <v>280000</v>
      </c>
      <c r="M122" s="104">
        <f>SUM(M117:M121)</f>
        <v>140000</v>
      </c>
      <c r="N122" s="105">
        <f t="shared" ref="N122:O122" si="43">SUM(N117:N121)</f>
        <v>98000</v>
      </c>
      <c r="O122" s="106">
        <f t="shared" si="43"/>
        <v>70000</v>
      </c>
    </row>
    <row r="123" spans="1:15" x14ac:dyDescent="0.5">
      <c r="E123" s="133" t="s">
        <v>98</v>
      </c>
      <c r="F123" s="134" t="s">
        <v>110</v>
      </c>
    </row>
    <row r="124" spans="1:15" x14ac:dyDescent="0.5">
      <c r="E124" s="133"/>
      <c r="F124" s="134"/>
    </row>
    <row r="125" spans="1:15" x14ac:dyDescent="0.5">
      <c r="A125" s="152" t="s">
        <v>111</v>
      </c>
    </row>
    <row r="126" spans="1:15" s="6" customFormat="1" ht="23.25" x14ac:dyDescent="0.6">
      <c r="A126" s="153" t="s">
        <v>112</v>
      </c>
      <c r="C126" s="107"/>
      <c r="D126" s="7"/>
      <c r="F126" s="154" t="s">
        <v>113</v>
      </c>
      <c r="G126" s="155"/>
      <c r="H126" s="59"/>
      <c r="I126" s="156"/>
      <c r="J126" s="59"/>
      <c r="K126" s="59"/>
      <c r="L126" s="59"/>
      <c r="M126" s="59"/>
      <c r="N126" s="157"/>
      <c r="O126" s="158"/>
    </row>
    <row r="127" spans="1:15" s="6" customFormat="1" x14ac:dyDescent="0.5">
      <c r="A127" s="134" t="s">
        <v>114</v>
      </c>
      <c r="C127" s="107"/>
      <c r="D127" s="7"/>
      <c r="G127" s="28"/>
      <c r="H127" s="7"/>
      <c r="I127" s="78"/>
      <c r="M127" s="7"/>
      <c r="N127" s="7"/>
      <c r="O127" s="7"/>
    </row>
    <row r="128" spans="1:15" s="6" customFormat="1" x14ac:dyDescent="0.5">
      <c r="A128" s="83" t="s">
        <v>115</v>
      </c>
      <c r="B128" s="74"/>
      <c r="C128" s="77" t="s">
        <v>66</v>
      </c>
      <c r="D128" s="84">
        <f>B132/B130</f>
        <v>0.35</v>
      </c>
      <c r="F128" s="9" t="s">
        <v>5</v>
      </c>
      <c r="G128" s="10" t="s">
        <v>6</v>
      </c>
      <c r="H128" s="11" t="s">
        <v>7</v>
      </c>
      <c r="I128" s="12" t="s">
        <v>8</v>
      </c>
      <c r="J128" s="9" t="s">
        <v>9</v>
      </c>
      <c r="K128" s="9" t="s">
        <v>10</v>
      </c>
      <c r="L128" s="9" t="s">
        <v>11</v>
      </c>
      <c r="M128" s="11" t="s">
        <v>12</v>
      </c>
      <c r="N128" s="11" t="s">
        <v>13</v>
      </c>
      <c r="O128" s="11" t="s">
        <v>14</v>
      </c>
    </row>
    <row r="129" spans="1:16" s="6" customFormat="1" x14ac:dyDescent="0.5">
      <c r="A129" s="77" t="s">
        <v>67</v>
      </c>
      <c r="B129" s="92">
        <v>0</v>
      </c>
      <c r="C129" s="77" t="s">
        <v>68</v>
      </c>
      <c r="D129" s="145">
        <f>B132-D130</f>
        <v>-42000</v>
      </c>
      <c r="F129" s="122" t="s">
        <v>76</v>
      </c>
      <c r="G129" s="98">
        <v>25000</v>
      </c>
      <c r="H129" s="123">
        <v>4</v>
      </c>
      <c r="I129" s="124">
        <f>G129*H129</f>
        <v>100000</v>
      </c>
      <c r="J129" s="97">
        <v>0.5</v>
      </c>
      <c r="K129" s="97">
        <v>0.35</v>
      </c>
      <c r="L129" s="97">
        <v>0.25</v>
      </c>
      <c r="M129" s="16">
        <f>I129*J129</f>
        <v>50000</v>
      </c>
      <c r="N129" s="16">
        <f>I129*K129</f>
        <v>35000</v>
      </c>
      <c r="O129" s="16">
        <f>I129*L129</f>
        <v>25000</v>
      </c>
    </row>
    <row r="130" spans="1:16" s="6" customFormat="1" x14ac:dyDescent="0.5">
      <c r="A130" s="77" t="s">
        <v>8</v>
      </c>
      <c r="B130" s="92">
        <f>I134</f>
        <v>280000</v>
      </c>
      <c r="C130" s="77" t="s">
        <v>12</v>
      </c>
      <c r="D130" s="146">
        <f>M134</f>
        <v>140000</v>
      </c>
      <c r="F130" s="136" t="s">
        <v>84</v>
      </c>
      <c r="G130" s="130">
        <v>15000</v>
      </c>
      <c r="H130" s="137">
        <v>12</v>
      </c>
      <c r="I130" s="138">
        <f t="shared" ref="I130:I133" si="44">G130*H130</f>
        <v>180000</v>
      </c>
      <c r="J130" s="139">
        <v>0.5</v>
      </c>
      <c r="K130" s="139">
        <v>0.35</v>
      </c>
      <c r="L130" s="139">
        <v>0.25</v>
      </c>
      <c r="M130" s="21">
        <f t="shared" ref="M130:M133" si="45">I130*J130</f>
        <v>90000</v>
      </c>
      <c r="N130" s="21">
        <f t="shared" ref="N130:N133" si="46">I130*K130</f>
        <v>62999.999999999993</v>
      </c>
      <c r="O130" s="21">
        <f t="shared" ref="O130:O133" si="47">I130*L130</f>
        <v>45000</v>
      </c>
    </row>
    <row r="131" spans="1:16" s="6" customFormat="1" x14ac:dyDescent="0.5">
      <c r="A131" s="77" t="s">
        <v>69</v>
      </c>
      <c r="B131" s="131">
        <v>182000</v>
      </c>
      <c r="C131" s="6" t="s">
        <v>13</v>
      </c>
      <c r="D131" s="148">
        <f>N134</f>
        <v>98000</v>
      </c>
      <c r="F131" s="20"/>
      <c r="G131" s="21"/>
      <c r="H131" s="22"/>
      <c r="I131" s="137">
        <f t="shared" si="44"/>
        <v>0</v>
      </c>
      <c r="J131" s="132"/>
      <c r="K131" s="132"/>
      <c r="L131" s="132"/>
      <c r="M131" s="21">
        <f t="shared" si="45"/>
        <v>0</v>
      </c>
      <c r="N131" s="21">
        <f t="shared" si="46"/>
        <v>0</v>
      </c>
      <c r="O131" s="21">
        <f t="shared" si="47"/>
        <v>0</v>
      </c>
    </row>
    <row r="132" spans="1:16" s="6" customFormat="1" x14ac:dyDescent="0.5">
      <c r="A132" s="77" t="s">
        <v>70</v>
      </c>
      <c r="B132" s="87">
        <f>B129+B130-B131</f>
        <v>98000</v>
      </c>
      <c r="C132" s="110" t="s">
        <v>71</v>
      </c>
      <c r="D132" s="14">
        <f>IF(B132&gt;D131,0,D131-B132)</f>
        <v>0</v>
      </c>
      <c r="F132" s="20"/>
      <c r="G132" s="21"/>
      <c r="H132" s="22"/>
      <c r="I132" s="22">
        <f t="shared" si="44"/>
        <v>0</v>
      </c>
      <c r="J132" s="132"/>
      <c r="K132" s="132"/>
      <c r="L132" s="132"/>
      <c r="M132" s="21">
        <f t="shared" si="45"/>
        <v>0</v>
      </c>
      <c r="N132" s="21">
        <f t="shared" si="46"/>
        <v>0</v>
      </c>
      <c r="O132" s="21">
        <f t="shared" si="47"/>
        <v>0</v>
      </c>
    </row>
    <row r="133" spans="1:16" s="6" customFormat="1" x14ac:dyDescent="0.5">
      <c r="A133" s="77"/>
      <c r="B133" s="74"/>
      <c r="C133" s="6" t="s">
        <v>14</v>
      </c>
      <c r="D133" s="150">
        <f>O134</f>
        <v>70000</v>
      </c>
      <c r="F133" s="24"/>
      <c r="G133" s="25"/>
      <c r="H133" s="26"/>
      <c r="I133" s="26">
        <f t="shared" si="44"/>
        <v>0</v>
      </c>
      <c r="J133" s="24"/>
      <c r="K133" s="24"/>
      <c r="L133" s="24"/>
      <c r="M133" s="25">
        <f t="shared" si="45"/>
        <v>0</v>
      </c>
      <c r="N133" s="25">
        <f t="shared" si="46"/>
        <v>0</v>
      </c>
      <c r="O133" s="25">
        <f t="shared" si="47"/>
        <v>0</v>
      </c>
    </row>
    <row r="134" spans="1:16" s="6" customFormat="1" x14ac:dyDescent="0.5">
      <c r="A134" s="77"/>
      <c r="B134" s="74"/>
      <c r="C134" s="13" t="s">
        <v>72</v>
      </c>
      <c r="D134" s="14">
        <f>IF(B132&gt;D133,0,D133-B132)</f>
        <v>0</v>
      </c>
      <c r="G134" s="28"/>
      <c r="H134" s="11" t="s">
        <v>25</v>
      </c>
      <c r="I134" s="103">
        <f>SUM(I129:I133)</f>
        <v>280000</v>
      </c>
      <c r="M134" s="104">
        <f>SUM(M129:M133)</f>
        <v>140000</v>
      </c>
      <c r="N134" s="105">
        <f t="shared" ref="N134:O134" si="48">SUM(N129:N133)</f>
        <v>98000</v>
      </c>
      <c r="O134" s="106">
        <f t="shared" si="48"/>
        <v>70000</v>
      </c>
    </row>
    <row r="136" spans="1:16" s="6" customFormat="1" x14ac:dyDescent="0.5">
      <c r="A136" s="112" t="s">
        <v>116</v>
      </c>
      <c r="C136" s="107"/>
      <c r="D136" s="7"/>
      <c r="F136" s="154" t="s">
        <v>117</v>
      </c>
      <c r="G136" s="155"/>
      <c r="H136" s="59"/>
      <c r="I136" s="156"/>
      <c r="J136" s="59"/>
      <c r="K136" s="59"/>
      <c r="L136" s="59"/>
      <c r="M136" s="59"/>
      <c r="N136" s="157"/>
      <c r="O136" s="159"/>
      <c r="P136" s="13"/>
    </row>
    <row r="137" spans="1:16" s="13" customFormat="1" x14ac:dyDescent="0.5">
      <c r="A137" s="160" t="s">
        <v>118</v>
      </c>
      <c r="C137" s="110"/>
      <c r="D137" s="14"/>
      <c r="G137" s="88"/>
      <c r="H137" s="14"/>
      <c r="I137" s="111"/>
      <c r="M137" s="14"/>
      <c r="N137" s="14"/>
      <c r="O137" s="14"/>
    </row>
    <row r="138" spans="1:16" s="13" customFormat="1" x14ac:dyDescent="0.5">
      <c r="A138" s="160" t="s">
        <v>119</v>
      </c>
      <c r="C138" s="110"/>
      <c r="D138" s="14"/>
      <c r="G138" s="88"/>
      <c r="H138" s="14"/>
      <c r="I138" s="111"/>
      <c r="M138" s="14"/>
      <c r="N138" s="14"/>
      <c r="O138" s="14"/>
    </row>
    <row r="139" spans="1:16" s="6" customFormat="1" x14ac:dyDescent="0.5">
      <c r="A139" s="83" t="s">
        <v>115</v>
      </c>
      <c r="B139" s="74"/>
      <c r="C139" s="77" t="s">
        <v>66</v>
      </c>
      <c r="D139" s="84">
        <f>B143/B141</f>
        <v>0.35001624959376015</v>
      </c>
      <c r="F139" s="9" t="s">
        <v>5</v>
      </c>
      <c r="G139" s="10" t="s">
        <v>6</v>
      </c>
      <c r="H139" s="11" t="s">
        <v>7</v>
      </c>
      <c r="I139" s="12" t="s">
        <v>8</v>
      </c>
      <c r="J139" s="9" t="s">
        <v>9</v>
      </c>
      <c r="K139" s="9" t="s">
        <v>10</v>
      </c>
      <c r="L139" s="9" t="s">
        <v>11</v>
      </c>
      <c r="M139" s="11" t="s">
        <v>12</v>
      </c>
      <c r="N139" s="11" t="s">
        <v>13</v>
      </c>
      <c r="O139" s="11" t="s">
        <v>14</v>
      </c>
    </row>
    <row r="140" spans="1:16" s="6" customFormat="1" x14ac:dyDescent="0.5">
      <c r="A140" s="77" t="s">
        <v>67</v>
      </c>
      <c r="B140" s="92">
        <v>0</v>
      </c>
      <c r="C140" s="77" t="s">
        <v>68</v>
      </c>
      <c r="D140" s="145">
        <f>B143-D141</f>
        <v>-46150</v>
      </c>
      <c r="F140" s="122" t="s">
        <v>76</v>
      </c>
      <c r="G140" s="98">
        <v>25000</v>
      </c>
      <c r="H140" s="123">
        <v>4</v>
      </c>
      <c r="I140" s="124">
        <f>G140*H140</f>
        <v>100000</v>
      </c>
      <c r="J140" s="97">
        <v>0.5</v>
      </c>
      <c r="K140" s="97">
        <v>0.35</v>
      </c>
      <c r="L140" s="97">
        <v>0.25</v>
      </c>
      <c r="M140" s="16">
        <f>I140*J140</f>
        <v>50000</v>
      </c>
      <c r="N140" s="16">
        <f>I140*K140</f>
        <v>35000</v>
      </c>
      <c r="O140" s="16">
        <f>I140*L140</f>
        <v>25000</v>
      </c>
    </row>
    <row r="141" spans="1:16" s="6" customFormat="1" x14ac:dyDescent="0.5">
      <c r="A141" s="77" t="s">
        <v>8</v>
      </c>
      <c r="B141" s="99">
        <f>I145</f>
        <v>307700</v>
      </c>
      <c r="C141" s="77" t="s">
        <v>12</v>
      </c>
      <c r="D141" s="146">
        <f>M145</f>
        <v>153850</v>
      </c>
      <c r="F141" s="136" t="s">
        <v>84</v>
      </c>
      <c r="G141" s="130">
        <v>15000</v>
      </c>
      <c r="H141" s="137">
        <v>12</v>
      </c>
      <c r="I141" s="138">
        <f t="shared" ref="I141:I144" si="49">G141*H141</f>
        <v>180000</v>
      </c>
      <c r="J141" s="139">
        <v>0.5</v>
      </c>
      <c r="K141" s="139">
        <v>0.35</v>
      </c>
      <c r="L141" s="139">
        <v>0.25</v>
      </c>
      <c r="M141" s="21">
        <f t="shared" ref="M141:M144" si="50">I141*J141</f>
        <v>90000</v>
      </c>
      <c r="N141" s="21">
        <f t="shared" ref="N141:N144" si="51">I141*K141</f>
        <v>62999.999999999993</v>
      </c>
      <c r="O141" s="21">
        <f t="shared" ref="O141:O144" si="52">I141*L141</f>
        <v>45000</v>
      </c>
    </row>
    <row r="142" spans="1:16" s="6" customFormat="1" x14ac:dyDescent="0.5">
      <c r="A142" s="77" t="s">
        <v>69</v>
      </c>
      <c r="B142" s="92">
        <v>200000</v>
      </c>
      <c r="C142" s="6" t="s">
        <v>13</v>
      </c>
      <c r="D142" s="148">
        <f>N145</f>
        <v>107695</v>
      </c>
      <c r="F142" s="125" t="s">
        <v>120</v>
      </c>
      <c r="G142" s="126">
        <v>27700</v>
      </c>
      <c r="H142" s="127">
        <v>1</v>
      </c>
      <c r="I142" s="128">
        <f t="shared" si="49"/>
        <v>27700</v>
      </c>
      <c r="J142" s="129">
        <v>0.5</v>
      </c>
      <c r="K142" s="129">
        <v>0.35</v>
      </c>
      <c r="L142" s="129">
        <v>0.25</v>
      </c>
      <c r="M142" s="21">
        <f t="shared" si="50"/>
        <v>13850</v>
      </c>
      <c r="N142" s="21">
        <f t="shared" si="51"/>
        <v>9695</v>
      </c>
      <c r="O142" s="21">
        <f t="shared" si="52"/>
        <v>6925</v>
      </c>
    </row>
    <row r="143" spans="1:16" s="6" customFormat="1" x14ac:dyDescent="0.5">
      <c r="A143" s="77" t="s">
        <v>70</v>
      </c>
      <c r="B143" s="87">
        <f>B140+B141-B142</f>
        <v>107700</v>
      </c>
      <c r="C143" s="110" t="s">
        <v>71</v>
      </c>
      <c r="D143" s="14">
        <f>IF(B143&gt;D142,0,D142-B143)</f>
        <v>0</v>
      </c>
      <c r="F143" s="20"/>
      <c r="G143" s="21"/>
      <c r="H143" s="22"/>
      <c r="I143" s="22">
        <f t="shared" si="49"/>
        <v>0</v>
      </c>
      <c r="J143" s="132"/>
      <c r="K143" s="132"/>
      <c r="L143" s="132"/>
      <c r="M143" s="21">
        <f t="shared" si="50"/>
        <v>0</v>
      </c>
      <c r="N143" s="21">
        <f t="shared" si="51"/>
        <v>0</v>
      </c>
      <c r="O143" s="21">
        <f t="shared" si="52"/>
        <v>0</v>
      </c>
    </row>
    <row r="144" spans="1:16" s="6" customFormat="1" x14ac:dyDescent="0.5">
      <c r="A144" s="77"/>
      <c r="B144" s="74"/>
      <c r="C144" s="6" t="s">
        <v>14</v>
      </c>
      <c r="D144" s="150">
        <f>O145</f>
        <v>76925</v>
      </c>
      <c r="F144" s="24"/>
      <c r="G144" s="25"/>
      <c r="H144" s="26"/>
      <c r="I144" s="26">
        <f t="shared" si="49"/>
        <v>0</v>
      </c>
      <c r="J144" s="24"/>
      <c r="K144" s="24"/>
      <c r="L144" s="24"/>
      <c r="M144" s="25">
        <f t="shared" si="50"/>
        <v>0</v>
      </c>
      <c r="N144" s="25">
        <f t="shared" si="51"/>
        <v>0</v>
      </c>
      <c r="O144" s="25">
        <f t="shared" si="52"/>
        <v>0</v>
      </c>
    </row>
    <row r="145" spans="1:15" s="6" customFormat="1" x14ac:dyDescent="0.5">
      <c r="A145" s="77"/>
      <c r="B145" s="74"/>
      <c r="C145" s="13" t="s">
        <v>72</v>
      </c>
      <c r="D145" s="14">
        <f>IF(B143&gt;D144,0,D144-B143)</f>
        <v>0</v>
      </c>
      <c r="G145" s="28"/>
      <c r="H145" s="11" t="s">
        <v>25</v>
      </c>
      <c r="I145" s="103">
        <f>SUM(I140:I144)</f>
        <v>307700</v>
      </c>
      <c r="M145" s="104">
        <f>SUM(M140:M144)</f>
        <v>153850</v>
      </c>
      <c r="N145" s="105">
        <f t="shared" ref="N145:O145" si="53">SUM(N140:N144)</f>
        <v>107695</v>
      </c>
      <c r="O145" s="106">
        <f t="shared" si="53"/>
        <v>76925</v>
      </c>
    </row>
    <row r="147" spans="1:15" s="6" customFormat="1" x14ac:dyDescent="0.5">
      <c r="A147" s="112" t="s">
        <v>121</v>
      </c>
      <c r="C147" s="107"/>
      <c r="D147" s="7"/>
      <c r="F147" s="154" t="s">
        <v>122</v>
      </c>
      <c r="G147" s="155"/>
      <c r="H147" s="59"/>
      <c r="I147" s="156"/>
      <c r="J147" s="59"/>
      <c r="K147" s="59"/>
      <c r="L147" s="59"/>
      <c r="M147" s="59"/>
      <c r="N147" s="157"/>
      <c r="O147" s="159"/>
    </row>
    <row r="148" spans="1:15" s="6" customFormat="1" x14ac:dyDescent="0.5">
      <c r="A148" s="160" t="s">
        <v>123</v>
      </c>
      <c r="C148" s="107"/>
      <c r="D148" s="7"/>
      <c r="G148" s="28"/>
      <c r="H148" s="7"/>
      <c r="I148" s="78"/>
      <c r="M148" s="7"/>
      <c r="N148" s="7"/>
      <c r="O148" s="7"/>
    </row>
    <row r="149" spans="1:15" s="6" customFormat="1" x14ac:dyDescent="0.5">
      <c r="A149" s="160" t="s">
        <v>119</v>
      </c>
      <c r="C149" s="107"/>
      <c r="D149" s="7"/>
      <c r="G149" s="28"/>
      <c r="H149" s="7"/>
      <c r="I149" s="78"/>
      <c r="M149" s="7"/>
      <c r="N149" s="7"/>
      <c r="O149" s="7"/>
    </row>
    <row r="150" spans="1:15" s="6" customFormat="1" x14ac:dyDescent="0.5">
      <c r="A150" s="83" t="s">
        <v>115</v>
      </c>
      <c r="B150" s="74"/>
      <c r="C150" s="77" t="s">
        <v>66</v>
      </c>
      <c r="D150" s="84">
        <f>B154/B152</f>
        <v>0.35483870967741937</v>
      </c>
      <c r="F150" s="9" t="s">
        <v>5</v>
      </c>
      <c r="G150" s="10" t="s">
        <v>6</v>
      </c>
      <c r="H150" s="11" t="s">
        <v>7</v>
      </c>
      <c r="I150" s="12" t="s">
        <v>8</v>
      </c>
      <c r="J150" s="9" t="s">
        <v>9</v>
      </c>
      <c r="K150" s="9" t="s">
        <v>10</v>
      </c>
      <c r="L150" s="9" t="s">
        <v>11</v>
      </c>
      <c r="M150" s="11" t="s">
        <v>12</v>
      </c>
      <c r="N150" s="11" t="s">
        <v>13</v>
      </c>
      <c r="O150" s="11" t="s">
        <v>14</v>
      </c>
    </row>
    <row r="151" spans="1:15" s="6" customFormat="1" x14ac:dyDescent="0.5">
      <c r="A151" s="77" t="s">
        <v>67</v>
      </c>
      <c r="B151" s="92">
        <v>0</v>
      </c>
      <c r="C151" s="77" t="s">
        <v>68</v>
      </c>
      <c r="D151" s="145">
        <f>B154-D152</f>
        <v>-48000</v>
      </c>
      <c r="F151" s="122" t="s">
        <v>76</v>
      </c>
      <c r="G151" s="98">
        <v>25000</v>
      </c>
      <c r="H151" s="123">
        <v>4</v>
      </c>
      <c r="I151" s="124">
        <f>G151*H151</f>
        <v>100000</v>
      </c>
      <c r="J151" s="97">
        <v>0.5</v>
      </c>
      <c r="K151" s="97">
        <v>0.35</v>
      </c>
      <c r="L151" s="97">
        <v>0.25</v>
      </c>
      <c r="M151" s="16">
        <f>I151*J151</f>
        <v>50000</v>
      </c>
      <c r="N151" s="16">
        <f>I151*K151</f>
        <v>35000</v>
      </c>
      <c r="O151" s="16">
        <f>I151*L151</f>
        <v>25000</v>
      </c>
    </row>
    <row r="152" spans="1:15" s="6" customFormat="1" x14ac:dyDescent="0.5">
      <c r="A152" s="77" t="s">
        <v>8</v>
      </c>
      <c r="B152" s="99">
        <f>I156</f>
        <v>310000</v>
      </c>
      <c r="C152" s="77" t="s">
        <v>12</v>
      </c>
      <c r="D152" s="146">
        <f>M156</f>
        <v>158000</v>
      </c>
      <c r="F152" s="136" t="s">
        <v>84</v>
      </c>
      <c r="G152" s="130">
        <v>15000</v>
      </c>
      <c r="H152" s="137">
        <v>12</v>
      </c>
      <c r="I152" s="138">
        <f t="shared" ref="I152:I155" si="54">G152*H152</f>
        <v>180000</v>
      </c>
      <c r="J152" s="139">
        <v>0.5</v>
      </c>
      <c r="K152" s="139">
        <v>0.35</v>
      </c>
      <c r="L152" s="139">
        <v>0.25</v>
      </c>
      <c r="M152" s="21">
        <f t="shared" ref="M152:M155" si="55">I152*J152</f>
        <v>90000</v>
      </c>
      <c r="N152" s="21">
        <f t="shared" ref="N152:N155" si="56">I152*K152</f>
        <v>62999.999999999993</v>
      </c>
      <c r="O152" s="21">
        <f t="shared" ref="O152:O155" si="57">I152*L152</f>
        <v>45000</v>
      </c>
    </row>
    <row r="153" spans="1:15" s="6" customFormat="1" x14ac:dyDescent="0.5">
      <c r="A153" s="77" t="s">
        <v>69</v>
      </c>
      <c r="B153" s="92">
        <v>200000</v>
      </c>
      <c r="C153" s="6" t="s">
        <v>13</v>
      </c>
      <c r="D153" s="148">
        <f>N156</f>
        <v>110000</v>
      </c>
      <c r="F153" s="125" t="s">
        <v>90</v>
      </c>
      <c r="G153" s="126">
        <v>30000</v>
      </c>
      <c r="H153" s="127">
        <v>1</v>
      </c>
      <c r="I153" s="128">
        <f t="shared" si="54"/>
        <v>30000</v>
      </c>
      <c r="J153" s="129">
        <v>0.6</v>
      </c>
      <c r="K153" s="129">
        <v>0.4</v>
      </c>
      <c r="L153" s="129">
        <v>0.3</v>
      </c>
      <c r="M153" s="21">
        <f t="shared" si="55"/>
        <v>18000</v>
      </c>
      <c r="N153" s="21">
        <f t="shared" si="56"/>
        <v>12000</v>
      </c>
      <c r="O153" s="21">
        <f t="shared" si="57"/>
        <v>9000</v>
      </c>
    </row>
    <row r="154" spans="1:15" s="6" customFormat="1" x14ac:dyDescent="0.5">
      <c r="A154" s="77" t="s">
        <v>70</v>
      </c>
      <c r="B154" s="87">
        <f>B151+B152-B153</f>
        <v>110000</v>
      </c>
      <c r="C154" s="110" t="s">
        <v>71</v>
      </c>
      <c r="D154" s="14">
        <f>IF(B154&gt;D153,0,D153-B154)</f>
        <v>0</v>
      </c>
      <c r="F154" s="20"/>
      <c r="G154" s="21"/>
      <c r="H154" s="22"/>
      <c r="I154" s="22">
        <f t="shared" si="54"/>
        <v>0</v>
      </c>
      <c r="J154" s="132"/>
      <c r="K154" s="132"/>
      <c r="L154" s="132"/>
      <c r="M154" s="21">
        <f t="shared" si="55"/>
        <v>0</v>
      </c>
      <c r="N154" s="21">
        <f t="shared" si="56"/>
        <v>0</v>
      </c>
      <c r="O154" s="21">
        <f t="shared" si="57"/>
        <v>0</v>
      </c>
    </row>
    <row r="155" spans="1:15" s="6" customFormat="1" x14ac:dyDescent="0.5">
      <c r="A155" s="77"/>
      <c r="B155" s="87"/>
      <c r="C155" s="6" t="s">
        <v>14</v>
      </c>
      <c r="D155" s="150">
        <f>O156</f>
        <v>79000</v>
      </c>
      <c r="F155" s="24"/>
      <c r="G155" s="25"/>
      <c r="H155" s="26"/>
      <c r="I155" s="26">
        <f t="shared" si="54"/>
        <v>0</v>
      </c>
      <c r="J155" s="24"/>
      <c r="K155" s="24"/>
      <c r="L155" s="24"/>
      <c r="M155" s="25">
        <f t="shared" si="55"/>
        <v>0</v>
      </c>
      <c r="N155" s="25">
        <f t="shared" si="56"/>
        <v>0</v>
      </c>
      <c r="O155" s="25">
        <f t="shared" si="57"/>
        <v>0</v>
      </c>
    </row>
    <row r="156" spans="1:15" s="6" customFormat="1" x14ac:dyDescent="0.5">
      <c r="A156" s="77"/>
      <c r="B156" s="74"/>
      <c r="C156" s="13" t="s">
        <v>72</v>
      </c>
      <c r="D156" s="14">
        <f>IF(B154&gt;D155,0,D155-B154)</f>
        <v>0</v>
      </c>
      <c r="G156" s="28"/>
      <c r="H156" s="11" t="s">
        <v>25</v>
      </c>
      <c r="I156" s="103">
        <f>SUM(I151:I155)</f>
        <v>310000</v>
      </c>
      <c r="M156" s="104">
        <f>SUM(M151:M155)</f>
        <v>158000</v>
      </c>
      <c r="N156" s="105">
        <f t="shared" ref="N156:O156" si="58">SUM(N151:N155)</f>
        <v>110000</v>
      </c>
      <c r="O156" s="106">
        <f t="shared" si="58"/>
        <v>79000</v>
      </c>
    </row>
    <row r="158" spans="1:15" s="6" customFormat="1" x14ac:dyDescent="0.5">
      <c r="A158" s="112" t="s">
        <v>124</v>
      </c>
      <c r="C158" s="107"/>
      <c r="D158" s="7"/>
      <c r="F158" s="154" t="s">
        <v>125</v>
      </c>
      <c r="G158" s="155"/>
      <c r="H158" s="59"/>
      <c r="I158" s="156"/>
      <c r="J158" s="59"/>
      <c r="K158" s="59"/>
      <c r="L158" s="59"/>
      <c r="M158" s="59"/>
      <c r="N158" s="157"/>
      <c r="O158" s="159"/>
    </row>
    <row r="159" spans="1:15" s="6" customFormat="1" x14ac:dyDescent="0.5">
      <c r="A159" s="160" t="s">
        <v>126</v>
      </c>
      <c r="C159" s="107"/>
      <c r="D159" s="7"/>
      <c r="G159" s="28"/>
      <c r="H159" s="7"/>
      <c r="I159" s="78"/>
      <c r="M159" s="7"/>
      <c r="N159" s="7"/>
      <c r="O159" s="7"/>
    </row>
    <row r="160" spans="1:15" s="6" customFormat="1" x14ac:dyDescent="0.5">
      <c r="A160" s="160" t="s">
        <v>119</v>
      </c>
      <c r="C160" s="107"/>
      <c r="D160" s="7"/>
      <c r="G160" s="28"/>
      <c r="H160" s="7"/>
      <c r="I160" s="78"/>
      <c r="M160" s="7"/>
      <c r="N160" s="7"/>
      <c r="O160" s="7"/>
    </row>
    <row r="161" spans="1:15" s="6" customFormat="1" x14ac:dyDescent="0.5">
      <c r="A161" s="83" t="s">
        <v>115</v>
      </c>
      <c r="B161" s="74"/>
      <c r="C161" s="77" t="s">
        <v>66</v>
      </c>
      <c r="D161" s="84">
        <f>B165/B163</f>
        <v>0.36061381074168797</v>
      </c>
      <c r="F161" s="9" t="s">
        <v>5</v>
      </c>
      <c r="G161" s="10" t="s">
        <v>6</v>
      </c>
      <c r="H161" s="11" t="s">
        <v>7</v>
      </c>
      <c r="I161" s="12" t="s">
        <v>8</v>
      </c>
      <c r="J161" s="9" t="s">
        <v>9</v>
      </c>
      <c r="K161" s="9" t="s">
        <v>10</v>
      </c>
      <c r="L161" s="9" t="s">
        <v>11</v>
      </c>
      <c r="M161" s="11" t="s">
        <v>12</v>
      </c>
      <c r="N161" s="11" t="s">
        <v>13</v>
      </c>
      <c r="O161" s="11" t="s">
        <v>14</v>
      </c>
    </row>
    <row r="162" spans="1:15" s="6" customFormat="1" x14ac:dyDescent="0.5">
      <c r="A162" s="77" t="s">
        <v>67</v>
      </c>
      <c r="B162" s="161">
        <v>0</v>
      </c>
      <c r="C162" s="77" t="s">
        <v>68</v>
      </c>
      <c r="D162" s="145">
        <f>B165-D163</f>
        <v>-50160</v>
      </c>
      <c r="F162" s="122" t="s">
        <v>76</v>
      </c>
      <c r="G162" s="98">
        <v>25000</v>
      </c>
      <c r="H162" s="123">
        <v>4</v>
      </c>
      <c r="I162" s="124">
        <f>G162*H162</f>
        <v>100000</v>
      </c>
      <c r="J162" s="97">
        <v>0.5</v>
      </c>
      <c r="K162" s="97">
        <v>0.35</v>
      </c>
      <c r="L162" s="97">
        <v>0.25</v>
      </c>
      <c r="M162" s="16">
        <f>I162*J162</f>
        <v>50000</v>
      </c>
      <c r="N162" s="16">
        <f>I162*K162</f>
        <v>35000</v>
      </c>
      <c r="O162" s="16">
        <f>I162*L162</f>
        <v>25000</v>
      </c>
    </row>
    <row r="163" spans="1:15" s="6" customFormat="1" x14ac:dyDescent="0.5">
      <c r="A163" s="77" t="s">
        <v>8</v>
      </c>
      <c r="B163" s="162">
        <f>I167</f>
        <v>312800</v>
      </c>
      <c r="C163" s="77" t="s">
        <v>12</v>
      </c>
      <c r="D163" s="146">
        <f>M167</f>
        <v>162960</v>
      </c>
      <c r="F163" s="136" t="s">
        <v>84</v>
      </c>
      <c r="G163" s="130">
        <v>15000</v>
      </c>
      <c r="H163" s="137">
        <v>12</v>
      </c>
      <c r="I163" s="138">
        <f t="shared" ref="I163:I166" si="59">G163*H163</f>
        <v>180000</v>
      </c>
      <c r="J163" s="139">
        <v>0.5</v>
      </c>
      <c r="K163" s="139">
        <v>0.35</v>
      </c>
      <c r="L163" s="139">
        <v>0.25</v>
      </c>
      <c r="M163" s="21">
        <f t="shared" ref="M163:M166" si="60">I163*J163</f>
        <v>90000</v>
      </c>
      <c r="N163" s="21">
        <f t="shared" ref="N163:N166" si="61">I163*K163</f>
        <v>62999.999999999993</v>
      </c>
      <c r="O163" s="21">
        <f t="shared" ref="O163:O166" si="62">I163*L163</f>
        <v>45000</v>
      </c>
    </row>
    <row r="164" spans="1:15" s="6" customFormat="1" x14ac:dyDescent="0.5">
      <c r="A164" s="77" t="s">
        <v>69</v>
      </c>
      <c r="B164" s="161">
        <v>200000</v>
      </c>
      <c r="C164" s="6" t="s">
        <v>13</v>
      </c>
      <c r="D164" s="148">
        <f>N167</f>
        <v>112760</v>
      </c>
      <c r="F164" s="125" t="s">
        <v>96</v>
      </c>
      <c r="G164" s="126">
        <v>32800</v>
      </c>
      <c r="H164" s="127">
        <v>1</v>
      </c>
      <c r="I164" s="128">
        <f t="shared" si="59"/>
        <v>32800</v>
      </c>
      <c r="J164" s="129">
        <v>0.7</v>
      </c>
      <c r="K164" s="129">
        <v>0.45</v>
      </c>
      <c r="L164" s="129">
        <v>0.35</v>
      </c>
      <c r="M164" s="21">
        <f t="shared" si="60"/>
        <v>22960</v>
      </c>
      <c r="N164" s="21">
        <f t="shared" si="61"/>
        <v>14760</v>
      </c>
      <c r="O164" s="21">
        <f t="shared" si="62"/>
        <v>11480</v>
      </c>
    </row>
    <row r="165" spans="1:15" s="6" customFormat="1" x14ac:dyDescent="0.5">
      <c r="A165" s="77" t="s">
        <v>70</v>
      </c>
      <c r="B165" s="163">
        <f>B162+B163-B164</f>
        <v>112800</v>
      </c>
      <c r="C165" s="110" t="s">
        <v>71</v>
      </c>
      <c r="D165" s="14">
        <f>IF(B165&gt;D164,0,D164-B165)</f>
        <v>0</v>
      </c>
      <c r="F165" s="20"/>
      <c r="G165" s="21"/>
      <c r="H165" s="22"/>
      <c r="I165" s="22">
        <f t="shared" si="59"/>
        <v>0</v>
      </c>
      <c r="J165" s="132"/>
      <c r="K165" s="132"/>
      <c r="L165" s="132"/>
      <c r="M165" s="21">
        <f t="shared" si="60"/>
        <v>0</v>
      </c>
      <c r="N165" s="21">
        <f t="shared" si="61"/>
        <v>0</v>
      </c>
      <c r="O165" s="21">
        <f t="shared" si="62"/>
        <v>0</v>
      </c>
    </row>
    <row r="166" spans="1:15" s="6" customFormat="1" x14ac:dyDescent="0.5">
      <c r="A166" s="77"/>
      <c r="B166" s="74"/>
      <c r="C166" s="6" t="s">
        <v>14</v>
      </c>
      <c r="D166" s="150">
        <f>O167</f>
        <v>81480</v>
      </c>
      <c r="F166" s="24"/>
      <c r="G166" s="25"/>
      <c r="H166" s="26"/>
      <c r="I166" s="26">
        <f t="shared" si="59"/>
        <v>0</v>
      </c>
      <c r="J166" s="24"/>
      <c r="K166" s="24"/>
      <c r="L166" s="24"/>
      <c r="M166" s="25">
        <f t="shared" si="60"/>
        <v>0</v>
      </c>
      <c r="N166" s="25">
        <f t="shared" si="61"/>
        <v>0</v>
      </c>
      <c r="O166" s="25">
        <f t="shared" si="62"/>
        <v>0</v>
      </c>
    </row>
    <row r="167" spans="1:15" s="6" customFormat="1" x14ac:dyDescent="0.5">
      <c r="A167" s="77"/>
      <c r="B167" s="74"/>
      <c r="C167" s="13" t="s">
        <v>72</v>
      </c>
      <c r="D167" s="14">
        <f>IF(B165&gt;D166,0,D166-B165)</f>
        <v>0</v>
      </c>
      <c r="G167" s="28"/>
      <c r="H167" s="11" t="s">
        <v>25</v>
      </c>
      <c r="I167" s="103">
        <f>SUM(I162:I166)</f>
        <v>312800</v>
      </c>
      <c r="M167" s="104">
        <f>SUM(M162:M166)</f>
        <v>162960</v>
      </c>
      <c r="N167" s="105">
        <f t="shared" ref="N167:O167" si="63">SUM(N162:N166)</f>
        <v>112760</v>
      </c>
      <c r="O167" s="106">
        <f t="shared" si="63"/>
        <v>81480</v>
      </c>
    </row>
    <row r="169" spans="1:15" x14ac:dyDescent="0.5">
      <c r="A169" s="2" t="s">
        <v>127</v>
      </c>
    </row>
    <row r="170" spans="1:15" s="6" customFormat="1" x14ac:dyDescent="0.5">
      <c r="A170" s="83" t="s">
        <v>115</v>
      </c>
      <c r="B170" s="74"/>
      <c r="C170" s="77" t="s">
        <v>66</v>
      </c>
      <c r="D170" s="84">
        <f>B174/B172</f>
        <v>0.35</v>
      </c>
      <c r="F170" s="9" t="s">
        <v>5</v>
      </c>
      <c r="G170" s="10" t="s">
        <v>6</v>
      </c>
      <c r="H170" s="11" t="s">
        <v>7</v>
      </c>
      <c r="I170" s="12" t="s">
        <v>8</v>
      </c>
      <c r="J170" s="9" t="s">
        <v>9</v>
      </c>
      <c r="K170" s="9" t="s">
        <v>10</v>
      </c>
      <c r="L170" s="9" t="s">
        <v>11</v>
      </c>
      <c r="M170" s="11" t="s">
        <v>12</v>
      </c>
      <c r="N170" s="11" t="s">
        <v>13</v>
      </c>
      <c r="O170" s="11" t="s">
        <v>14</v>
      </c>
    </row>
    <row r="171" spans="1:15" s="6" customFormat="1" x14ac:dyDescent="0.5">
      <c r="A171" s="77" t="s">
        <v>67</v>
      </c>
      <c r="B171" s="92">
        <v>0</v>
      </c>
      <c r="C171" s="77" t="s">
        <v>68</v>
      </c>
      <c r="D171" s="145">
        <f>B174-D172</f>
        <v>-42000</v>
      </c>
      <c r="F171" s="122" t="s">
        <v>76</v>
      </c>
      <c r="G171" s="98">
        <v>25000</v>
      </c>
      <c r="H171" s="123">
        <v>4</v>
      </c>
      <c r="I171" s="124">
        <f>G171*H171</f>
        <v>100000</v>
      </c>
      <c r="J171" s="97">
        <v>0.5</v>
      </c>
      <c r="K171" s="97">
        <v>0.35</v>
      </c>
      <c r="L171" s="97">
        <v>0.25</v>
      </c>
      <c r="M171" s="16">
        <f>I171*J171</f>
        <v>50000</v>
      </c>
      <c r="N171" s="16">
        <f>I171*K171</f>
        <v>35000</v>
      </c>
      <c r="O171" s="16">
        <f>I171*L171</f>
        <v>25000</v>
      </c>
    </row>
    <row r="172" spans="1:15" s="6" customFormat="1" x14ac:dyDescent="0.5">
      <c r="A172" s="77" t="s">
        <v>8</v>
      </c>
      <c r="B172" s="92">
        <f>I176</f>
        <v>280000</v>
      </c>
      <c r="C172" s="77" t="s">
        <v>12</v>
      </c>
      <c r="D172" s="146">
        <f>M176</f>
        <v>140000</v>
      </c>
      <c r="F172" s="136" t="s">
        <v>84</v>
      </c>
      <c r="G172" s="130">
        <v>15000</v>
      </c>
      <c r="H172" s="137">
        <v>12</v>
      </c>
      <c r="I172" s="138">
        <f t="shared" ref="I172:I175" si="64">G172*H172</f>
        <v>180000</v>
      </c>
      <c r="J172" s="139">
        <v>0.5</v>
      </c>
      <c r="K172" s="139">
        <v>0.35</v>
      </c>
      <c r="L172" s="139">
        <v>0.25</v>
      </c>
      <c r="M172" s="21">
        <f t="shared" ref="M172:M175" si="65">I172*J172</f>
        <v>90000</v>
      </c>
      <c r="N172" s="21">
        <f t="shared" ref="N172:N175" si="66">I172*K172</f>
        <v>62999.999999999993</v>
      </c>
      <c r="O172" s="21">
        <f t="shared" ref="O172:O175" si="67">I172*L172</f>
        <v>45000</v>
      </c>
    </row>
    <row r="173" spans="1:15" s="6" customFormat="1" x14ac:dyDescent="0.5">
      <c r="A173" s="77" t="s">
        <v>69</v>
      </c>
      <c r="B173" s="131">
        <v>182000</v>
      </c>
      <c r="C173" s="6" t="s">
        <v>13</v>
      </c>
      <c r="D173" s="148">
        <f>N176</f>
        <v>98000</v>
      </c>
      <c r="F173" s="20"/>
      <c r="G173" s="21"/>
      <c r="H173" s="22"/>
      <c r="I173" s="137">
        <f t="shared" si="64"/>
        <v>0</v>
      </c>
      <c r="J173" s="132"/>
      <c r="K173" s="132"/>
      <c r="L173" s="132"/>
      <c r="M173" s="21">
        <f t="shared" si="65"/>
        <v>0</v>
      </c>
      <c r="N173" s="21">
        <f t="shared" si="66"/>
        <v>0</v>
      </c>
      <c r="O173" s="21">
        <f t="shared" si="67"/>
        <v>0</v>
      </c>
    </row>
    <row r="174" spans="1:15" s="6" customFormat="1" x14ac:dyDescent="0.5">
      <c r="A174" s="77" t="s">
        <v>70</v>
      </c>
      <c r="B174" s="87">
        <f>B171+B172-B173</f>
        <v>98000</v>
      </c>
      <c r="C174" s="110" t="s">
        <v>71</v>
      </c>
      <c r="D174" s="14">
        <f>IF(B174&gt;D173,0,D173-B174)</f>
        <v>0</v>
      </c>
      <c r="F174" s="20"/>
      <c r="G174" s="21"/>
      <c r="H174" s="22"/>
      <c r="I174" s="22">
        <f t="shared" si="64"/>
        <v>0</v>
      </c>
      <c r="J174" s="132"/>
      <c r="K174" s="132"/>
      <c r="L174" s="132"/>
      <c r="M174" s="21">
        <f t="shared" si="65"/>
        <v>0</v>
      </c>
      <c r="N174" s="21">
        <f t="shared" si="66"/>
        <v>0</v>
      </c>
      <c r="O174" s="21">
        <f t="shared" si="67"/>
        <v>0</v>
      </c>
    </row>
    <row r="175" spans="1:15" s="6" customFormat="1" x14ac:dyDescent="0.5">
      <c r="A175" s="77"/>
      <c r="B175" s="74"/>
      <c r="C175" s="6" t="s">
        <v>14</v>
      </c>
      <c r="D175" s="150">
        <f>O176</f>
        <v>70000</v>
      </c>
      <c r="F175" s="24"/>
      <c r="G175" s="25"/>
      <c r="H175" s="26"/>
      <c r="I175" s="26">
        <f t="shared" si="64"/>
        <v>0</v>
      </c>
      <c r="J175" s="24"/>
      <c r="K175" s="24"/>
      <c r="L175" s="24"/>
      <c r="M175" s="25">
        <f t="shared" si="65"/>
        <v>0</v>
      </c>
      <c r="N175" s="25">
        <f t="shared" si="66"/>
        <v>0</v>
      </c>
      <c r="O175" s="25">
        <f t="shared" si="67"/>
        <v>0</v>
      </c>
    </row>
    <row r="176" spans="1:15" s="6" customFormat="1" x14ac:dyDescent="0.5">
      <c r="A176" s="77"/>
      <c r="B176" s="74"/>
      <c r="C176" s="13" t="s">
        <v>72</v>
      </c>
      <c r="D176" s="14">
        <f>IF(B174&gt;D175,0,D175-B174)</f>
        <v>0</v>
      </c>
      <c r="G176" s="28"/>
      <c r="H176" s="11" t="s">
        <v>25</v>
      </c>
      <c r="I176" s="103">
        <f>SUM(I171:I175)</f>
        <v>280000</v>
      </c>
      <c r="M176" s="104">
        <f>SUM(M171:M175)</f>
        <v>140000</v>
      </c>
      <c r="N176" s="105">
        <f t="shared" ref="N176:O176" si="68">SUM(N171:N175)</f>
        <v>98000</v>
      </c>
      <c r="O176" s="106">
        <f t="shared" si="68"/>
        <v>70000</v>
      </c>
    </row>
    <row r="177" spans="1:16" s="13" customFormat="1" x14ac:dyDescent="0.5">
      <c r="A177" s="75"/>
      <c r="B177" s="141"/>
      <c r="D177" s="14"/>
      <c r="G177" s="88"/>
      <c r="H177" s="37"/>
      <c r="I177" s="34"/>
      <c r="M177" s="142"/>
      <c r="N177" s="142"/>
      <c r="O177" s="142"/>
    </row>
    <row r="178" spans="1:16" x14ac:dyDescent="0.5">
      <c r="A178" s="152" t="s">
        <v>128</v>
      </c>
    </row>
    <row r="179" spans="1:16" x14ac:dyDescent="0.5">
      <c r="A179" s="74" t="s">
        <v>129</v>
      </c>
      <c r="B179" s="77"/>
    </row>
    <row r="180" spans="1:16" s="6" customFormat="1" x14ac:dyDescent="0.5">
      <c r="A180" s="144" t="s">
        <v>130</v>
      </c>
      <c r="C180" s="107"/>
      <c r="D180" s="7"/>
      <c r="G180" s="28"/>
      <c r="H180" s="7"/>
      <c r="I180" s="78"/>
      <c r="M180" s="7"/>
      <c r="N180" s="7"/>
      <c r="O180" s="7"/>
    </row>
    <row r="181" spans="1:16" s="6" customFormat="1" x14ac:dyDescent="0.5">
      <c r="A181" s="144" t="s">
        <v>108</v>
      </c>
      <c r="C181" s="107"/>
      <c r="D181" s="7"/>
      <c r="G181" s="28"/>
      <c r="H181" s="7"/>
      <c r="I181" s="78"/>
      <c r="M181" s="7"/>
      <c r="N181" s="7"/>
      <c r="O181" s="7"/>
    </row>
    <row r="182" spans="1:16" s="6" customFormat="1" x14ac:dyDescent="0.5">
      <c r="A182" s="83" t="s">
        <v>131</v>
      </c>
      <c r="B182" s="74"/>
      <c r="C182" s="77" t="s">
        <v>66</v>
      </c>
      <c r="D182" s="151">
        <f>B186/B184</f>
        <v>0.27562189054726366</v>
      </c>
      <c r="F182" s="9" t="s">
        <v>5</v>
      </c>
      <c r="G182" s="10" t="s">
        <v>6</v>
      </c>
      <c r="H182" s="11" t="s">
        <v>7</v>
      </c>
      <c r="I182" s="12" t="s">
        <v>8</v>
      </c>
      <c r="J182" s="9" t="s">
        <v>9</v>
      </c>
      <c r="K182" s="9" t="s">
        <v>10</v>
      </c>
      <c r="L182" s="9" t="s">
        <v>11</v>
      </c>
      <c r="M182" s="11" t="s">
        <v>12</v>
      </c>
      <c r="N182" s="11" t="s">
        <v>13</v>
      </c>
      <c r="O182" s="11" t="s">
        <v>14</v>
      </c>
    </row>
    <row r="183" spans="1:16" s="6" customFormat="1" x14ac:dyDescent="0.5">
      <c r="A183" s="77" t="s">
        <v>67</v>
      </c>
      <c r="B183" s="92">
        <v>0</v>
      </c>
      <c r="C183" s="77" t="s">
        <v>68</v>
      </c>
      <c r="D183" s="145">
        <f>B186-D184</f>
        <v>-56375</v>
      </c>
      <c r="F183" s="122" t="s">
        <v>76</v>
      </c>
      <c r="G183" s="98">
        <v>25000</v>
      </c>
      <c r="H183" s="164">
        <v>2.85</v>
      </c>
      <c r="I183" s="124">
        <f>G183*H183</f>
        <v>71250</v>
      </c>
      <c r="J183" s="97">
        <v>0.5</v>
      </c>
      <c r="K183" s="97">
        <v>0.35</v>
      </c>
      <c r="L183" s="97">
        <v>0.25</v>
      </c>
      <c r="M183" s="16">
        <f>I183*J183</f>
        <v>35625</v>
      </c>
      <c r="N183" s="16">
        <f>I183*K183</f>
        <v>24937.5</v>
      </c>
      <c r="O183" s="16">
        <f>I183*L183</f>
        <v>17812.5</v>
      </c>
    </row>
    <row r="184" spans="1:16" s="6" customFormat="1" x14ac:dyDescent="0.5">
      <c r="A184" s="77" t="s">
        <v>8</v>
      </c>
      <c r="B184" s="99">
        <f>I188</f>
        <v>251250</v>
      </c>
      <c r="C184" s="77" t="s">
        <v>12</v>
      </c>
      <c r="D184" s="146">
        <f>M188</f>
        <v>125625</v>
      </c>
      <c r="F184" s="136" t="s">
        <v>84</v>
      </c>
      <c r="G184" s="130">
        <v>15000</v>
      </c>
      <c r="H184" s="137">
        <v>12</v>
      </c>
      <c r="I184" s="138">
        <f t="shared" ref="I184:I187" si="69">G184*H184</f>
        <v>180000</v>
      </c>
      <c r="J184" s="139">
        <v>0.5</v>
      </c>
      <c r="K184" s="139">
        <v>0.35</v>
      </c>
      <c r="L184" s="139">
        <v>0.25</v>
      </c>
      <c r="M184" s="21">
        <f t="shared" ref="M184:M187" si="70">I184*J184</f>
        <v>90000</v>
      </c>
      <c r="N184" s="21">
        <f t="shared" ref="N184:N187" si="71">I184*K184</f>
        <v>62999.999999999993</v>
      </c>
      <c r="O184" s="21">
        <f t="shared" ref="O184:O187" si="72">I184*L184</f>
        <v>45000</v>
      </c>
    </row>
    <row r="185" spans="1:16" s="6" customFormat="1" x14ac:dyDescent="0.5">
      <c r="A185" s="77" t="s">
        <v>69</v>
      </c>
      <c r="B185" s="92">
        <v>182000</v>
      </c>
      <c r="C185" s="6" t="s">
        <v>13</v>
      </c>
      <c r="D185" s="148">
        <f>N188</f>
        <v>87937.5</v>
      </c>
      <c r="F185" s="20"/>
      <c r="G185" s="21"/>
      <c r="H185" s="22"/>
      <c r="I185" s="137">
        <f t="shared" si="69"/>
        <v>0</v>
      </c>
      <c r="J185" s="132"/>
      <c r="K185" s="132"/>
      <c r="L185" s="132"/>
      <c r="M185" s="21">
        <f t="shared" si="70"/>
        <v>0</v>
      </c>
      <c r="N185" s="21">
        <f t="shared" si="71"/>
        <v>0</v>
      </c>
      <c r="O185" s="21">
        <f t="shared" si="72"/>
        <v>0</v>
      </c>
    </row>
    <row r="186" spans="1:16" s="6" customFormat="1" x14ac:dyDescent="0.5">
      <c r="A186" s="77" t="s">
        <v>70</v>
      </c>
      <c r="B186" s="87">
        <f>B183+B184-B185</f>
        <v>69250</v>
      </c>
      <c r="C186" s="110" t="s">
        <v>71</v>
      </c>
      <c r="D186" s="149">
        <f>IF(B186&gt;D185,0,D185-B186)</f>
        <v>18687.5</v>
      </c>
      <c r="F186" s="20"/>
      <c r="G186" s="21"/>
      <c r="H186" s="22"/>
      <c r="I186" s="22">
        <f t="shared" si="69"/>
        <v>0</v>
      </c>
      <c r="J186" s="132"/>
      <c r="K186" s="132"/>
      <c r="L186" s="132"/>
      <c r="M186" s="21">
        <f t="shared" si="70"/>
        <v>0</v>
      </c>
      <c r="N186" s="21">
        <f t="shared" si="71"/>
        <v>0</v>
      </c>
      <c r="O186" s="21">
        <f t="shared" si="72"/>
        <v>0</v>
      </c>
    </row>
    <row r="187" spans="1:16" s="6" customFormat="1" x14ac:dyDescent="0.5">
      <c r="A187" s="77"/>
      <c r="B187" s="74"/>
      <c r="C187" s="6" t="s">
        <v>14</v>
      </c>
      <c r="D187" s="150">
        <f>O188</f>
        <v>62812.5</v>
      </c>
      <c r="F187" s="24"/>
      <c r="G187" s="25"/>
      <c r="H187" s="26"/>
      <c r="I187" s="26">
        <f t="shared" si="69"/>
        <v>0</v>
      </c>
      <c r="J187" s="24"/>
      <c r="K187" s="24"/>
      <c r="L187" s="24"/>
      <c r="M187" s="25">
        <f t="shared" si="70"/>
        <v>0</v>
      </c>
      <c r="N187" s="25">
        <f t="shared" si="71"/>
        <v>0</v>
      </c>
      <c r="O187" s="25">
        <f t="shared" si="72"/>
        <v>0</v>
      </c>
    </row>
    <row r="188" spans="1:16" s="6" customFormat="1" x14ac:dyDescent="0.5">
      <c r="A188" s="77"/>
      <c r="B188" s="74"/>
      <c r="C188" s="13" t="s">
        <v>72</v>
      </c>
      <c r="D188" s="14">
        <f>IF(B186&gt;D187,0,D187-B186)</f>
        <v>0</v>
      </c>
      <c r="G188" s="28"/>
      <c r="H188" s="11" t="s">
        <v>25</v>
      </c>
      <c r="I188" s="103">
        <f>SUM(I183:I187)</f>
        <v>251250</v>
      </c>
      <c r="M188" s="104">
        <f>SUM(M183:M187)</f>
        <v>125625</v>
      </c>
      <c r="N188" s="105">
        <f t="shared" ref="N188:O188" si="73">SUM(N183:N187)</f>
        <v>87937.5</v>
      </c>
      <c r="O188" s="106">
        <f t="shared" si="73"/>
        <v>62812.5</v>
      </c>
    </row>
    <row r="189" spans="1:16" x14ac:dyDescent="0.5">
      <c r="E189" s="133" t="s">
        <v>98</v>
      </c>
      <c r="F189" s="134" t="s">
        <v>132</v>
      </c>
      <c r="G189" s="77"/>
      <c r="H189" s="28"/>
      <c r="I189" s="7"/>
      <c r="J189" s="78"/>
      <c r="M189" s="6"/>
      <c r="P189" s="7"/>
    </row>
    <row r="190" spans="1:16" s="13" customFormat="1" x14ac:dyDescent="0.5">
      <c r="A190" s="75"/>
      <c r="B190" s="141"/>
      <c r="D190" s="14"/>
      <c r="G190" s="88"/>
      <c r="H190" s="37"/>
      <c r="I190" s="34"/>
      <c r="M190" s="142"/>
      <c r="N190" s="142"/>
      <c r="O190" s="142"/>
    </row>
    <row r="191" spans="1:16" x14ac:dyDescent="0.5">
      <c r="A191" s="152" t="s">
        <v>133</v>
      </c>
    </row>
    <row r="192" spans="1:16" x14ac:dyDescent="0.5">
      <c r="A192" s="74" t="s">
        <v>134</v>
      </c>
      <c r="B192" s="77"/>
    </row>
    <row r="193" spans="1:16" s="6" customFormat="1" x14ac:dyDescent="0.5">
      <c r="A193" s="134" t="s">
        <v>135</v>
      </c>
      <c r="C193" s="107"/>
      <c r="D193" s="7"/>
      <c r="G193" s="28"/>
      <c r="H193" s="7"/>
      <c r="I193" s="78"/>
      <c r="M193" s="7"/>
      <c r="N193" s="7"/>
      <c r="O193" s="7"/>
    </row>
    <row r="194" spans="1:16" s="6" customFormat="1" x14ac:dyDescent="0.5">
      <c r="A194" s="134" t="s">
        <v>136</v>
      </c>
      <c r="C194" s="107"/>
      <c r="D194" s="7"/>
      <c r="G194" s="28"/>
      <c r="H194" s="7"/>
      <c r="I194" s="78"/>
      <c r="M194" s="7"/>
      <c r="N194" s="7"/>
      <c r="O194" s="7"/>
    </row>
    <row r="195" spans="1:16" s="6" customFormat="1" x14ac:dyDescent="0.5">
      <c r="A195" s="83" t="s">
        <v>137</v>
      </c>
      <c r="B195" s="74"/>
      <c r="C195" s="77" t="s">
        <v>66</v>
      </c>
      <c r="D195" s="151">
        <f>B199/B197</f>
        <v>0.20869565217391303</v>
      </c>
      <c r="F195" s="9" t="s">
        <v>5</v>
      </c>
      <c r="G195" s="10" t="s">
        <v>6</v>
      </c>
      <c r="H195" s="11" t="s">
        <v>7</v>
      </c>
      <c r="I195" s="12" t="s">
        <v>8</v>
      </c>
      <c r="J195" s="9" t="s">
        <v>9</v>
      </c>
      <c r="K195" s="9" t="s">
        <v>10</v>
      </c>
      <c r="L195" s="9" t="s">
        <v>11</v>
      </c>
      <c r="M195" s="11" t="s">
        <v>12</v>
      </c>
      <c r="N195" s="11" t="s">
        <v>13</v>
      </c>
      <c r="O195" s="11" t="s">
        <v>14</v>
      </c>
    </row>
    <row r="196" spans="1:16" s="6" customFormat="1" x14ac:dyDescent="0.5">
      <c r="A196" s="77" t="s">
        <v>67</v>
      </c>
      <c r="B196" s="92">
        <v>0</v>
      </c>
      <c r="C196" s="77" t="s">
        <v>68</v>
      </c>
      <c r="D196" s="145">
        <f>B199-D197</f>
        <v>-67000</v>
      </c>
      <c r="F196" s="122" t="s">
        <v>76</v>
      </c>
      <c r="G196" s="98">
        <v>25000</v>
      </c>
      <c r="H196" s="164">
        <v>2</v>
      </c>
      <c r="I196" s="124">
        <f>G196*H196</f>
        <v>50000</v>
      </c>
      <c r="J196" s="97">
        <v>0.5</v>
      </c>
      <c r="K196" s="97">
        <v>0.35</v>
      </c>
      <c r="L196" s="97">
        <v>0.25</v>
      </c>
      <c r="M196" s="16">
        <f>I196*J196</f>
        <v>25000</v>
      </c>
      <c r="N196" s="16">
        <f>I196*K196</f>
        <v>17500</v>
      </c>
      <c r="O196" s="16">
        <f>I196*L196</f>
        <v>12500</v>
      </c>
    </row>
    <row r="197" spans="1:16" s="6" customFormat="1" x14ac:dyDescent="0.5">
      <c r="A197" s="77" t="s">
        <v>8</v>
      </c>
      <c r="B197" s="99">
        <f>I201</f>
        <v>230000</v>
      </c>
      <c r="C197" s="77" t="s">
        <v>12</v>
      </c>
      <c r="D197" s="146">
        <f>M201</f>
        <v>115000</v>
      </c>
      <c r="F197" s="136" t="s">
        <v>84</v>
      </c>
      <c r="G197" s="130">
        <v>15000</v>
      </c>
      <c r="H197" s="137">
        <v>12</v>
      </c>
      <c r="I197" s="138">
        <f t="shared" ref="I197:I200" si="74">G197*H197</f>
        <v>180000</v>
      </c>
      <c r="J197" s="139">
        <v>0.5</v>
      </c>
      <c r="K197" s="139">
        <v>0.35</v>
      </c>
      <c r="L197" s="139">
        <v>0.25</v>
      </c>
      <c r="M197" s="21">
        <f t="shared" ref="M197:M200" si="75">I197*J197</f>
        <v>90000</v>
      </c>
      <c r="N197" s="21">
        <f t="shared" ref="N197:N200" si="76">I197*K197</f>
        <v>62999.999999999993</v>
      </c>
      <c r="O197" s="21">
        <f t="shared" ref="O197:O200" si="77">I197*L197</f>
        <v>45000</v>
      </c>
    </row>
    <row r="198" spans="1:16" s="6" customFormat="1" x14ac:dyDescent="0.5">
      <c r="A198" s="77" t="s">
        <v>69</v>
      </c>
      <c r="B198" s="92">
        <v>182000</v>
      </c>
      <c r="C198" s="6" t="s">
        <v>13</v>
      </c>
      <c r="D198" s="148">
        <f>N201</f>
        <v>80500</v>
      </c>
      <c r="F198" s="20"/>
      <c r="G198" s="21"/>
      <c r="H198" s="22"/>
      <c r="I198" s="137">
        <f t="shared" si="74"/>
        <v>0</v>
      </c>
      <c r="J198" s="132"/>
      <c r="K198" s="132"/>
      <c r="L198" s="132"/>
      <c r="M198" s="21">
        <f t="shared" si="75"/>
        <v>0</v>
      </c>
      <c r="N198" s="21">
        <f t="shared" si="76"/>
        <v>0</v>
      </c>
      <c r="O198" s="21">
        <f t="shared" si="77"/>
        <v>0</v>
      </c>
    </row>
    <row r="199" spans="1:16" s="6" customFormat="1" x14ac:dyDescent="0.5">
      <c r="A199" s="77" t="s">
        <v>70</v>
      </c>
      <c r="B199" s="87">
        <f>B196+B197-B198</f>
        <v>48000</v>
      </c>
      <c r="C199" s="110" t="s">
        <v>71</v>
      </c>
      <c r="D199" s="149">
        <f>IF(B199&gt;D198,0,D198-B199)</f>
        <v>32500</v>
      </c>
      <c r="F199" s="20"/>
      <c r="G199" s="21"/>
      <c r="H199" s="22"/>
      <c r="I199" s="22">
        <f t="shared" si="74"/>
        <v>0</v>
      </c>
      <c r="J199" s="132"/>
      <c r="K199" s="132"/>
      <c r="L199" s="132"/>
      <c r="M199" s="21">
        <f t="shared" si="75"/>
        <v>0</v>
      </c>
      <c r="N199" s="21">
        <f t="shared" si="76"/>
        <v>0</v>
      </c>
      <c r="O199" s="21">
        <f t="shared" si="77"/>
        <v>0</v>
      </c>
    </row>
    <row r="200" spans="1:16" s="6" customFormat="1" x14ac:dyDescent="0.5">
      <c r="A200" s="77"/>
      <c r="B200" s="74"/>
      <c r="C200" s="6" t="s">
        <v>14</v>
      </c>
      <c r="D200" s="150">
        <f>O201</f>
        <v>57500</v>
      </c>
      <c r="F200" s="24"/>
      <c r="G200" s="25"/>
      <c r="H200" s="26"/>
      <c r="I200" s="26">
        <f t="shared" si="74"/>
        <v>0</v>
      </c>
      <c r="J200" s="24"/>
      <c r="K200" s="24"/>
      <c r="L200" s="24"/>
      <c r="M200" s="25">
        <f t="shared" si="75"/>
        <v>0</v>
      </c>
      <c r="N200" s="25">
        <f t="shared" si="76"/>
        <v>0</v>
      </c>
      <c r="O200" s="25">
        <f t="shared" si="77"/>
        <v>0</v>
      </c>
    </row>
    <row r="201" spans="1:16" s="6" customFormat="1" x14ac:dyDescent="0.5">
      <c r="A201" s="77"/>
      <c r="B201" s="74"/>
      <c r="C201" s="110" t="s">
        <v>72</v>
      </c>
      <c r="D201" s="149">
        <f>IF(B199&gt;D200,0,D200-B199)</f>
        <v>9500</v>
      </c>
      <c r="G201" s="28"/>
      <c r="H201" s="11" t="s">
        <v>25</v>
      </c>
      <c r="I201" s="103">
        <f>SUM(I196:I200)</f>
        <v>230000</v>
      </c>
      <c r="M201" s="104">
        <f>SUM(M196:M200)</f>
        <v>115000</v>
      </c>
      <c r="N201" s="105">
        <f t="shared" ref="N201:O201" si="78">SUM(N196:N200)</f>
        <v>80500</v>
      </c>
      <c r="O201" s="106">
        <f t="shared" si="78"/>
        <v>57500</v>
      </c>
    </row>
    <row r="202" spans="1:16" x14ac:dyDescent="0.5">
      <c r="E202" s="133" t="s">
        <v>98</v>
      </c>
      <c r="F202" s="134" t="s">
        <v>138</v>
      </c>
      <c r="H202" s="28"/>
      <c r="I202" s="7"/>
      <c r="J202" s="78"/>
      <c r="M202" s="6"/>
      <c r="P202" s="7"/>
    </row>
    <row r="203" spans="1:16" x14ac:dyDescent="0.5">
      <c r="A203" s="152" t="s">
        <v>139</v>
      </c>
    </row>
    <row r="204" spans="1:16" s="6" customFormat="1" ht="23.25" x14ac:dyDescent="0.6">
      <c r="A204" s="153" t="s">
        <v>140</v>
      </c>
      <c r="C204" s="107"/>
      <c r="D204" s="7"/>
      <c r="F204" s="165" t="s">
        <v>141</v>
      </c>
      <c r="G204" s="102"/>
      <c r="H204" s="166"/>
      <c r="I204" s="167"/>
      <c r="J204" s="168"/>
      <c r="K204" s="168"/>
      <c r="L204" s="168"/>
      <c r="M204" s="166"/>
      <c r="N204" s="166"/>
      <c r="O204" s="166"/>
    </row>
    <row r="205" spans="1:16" s="6" customFormat="1" x14ac:dyDescent="0.5">
      <c r="A205" s="134" t="s">
        <v>142</v>
      </c>
      <c r="C205" s="107"/>
      <c r="D205" s="7"/>
      <c r="G205" s="28"/>
      <c r="H205" s="7"/>
      <c r="I205" s="78"/>
      <c r="M205" s="7"/>
      <c r="N205" s="7"/>
      <c r="O205" s="7"/>
    </row>
    <row r="206" spans="1:16" s="13" customFormat="1" x14ac:dyDescent="0.5">
      <c r="A206" s="134" t="s">
        <v>143</v>
      </c>
      <c r="C206" s="110"/>
      <c r="D206" s="14"/>
      <c r="G206" s="88"/>
      <c r="H206" s="14"/>
      <c r="I206" s="111"/>
      <c r="M206" s="14"/>
      <c r="N206" s="14"/>
      <c r="O206" s="14"/>
    </row>
    <row r="207" spans="1:16" s="6" customFormat="1" x14ac:dyDescent="0.5">
      <c r="A207" s="83" t="s">
        <v>144</v>
      </c>
      <c r="B207" s="74"/>
      <c r="C207" s="77" t="s">
        <v>66</v>
      </c>
      <c r="D207" s="84">
        <f>B211/B209</f>
        <v>0.25</v>
      </c>
      <c r="F207" s="9" t="s">
        <v>5</v>
      </c>
      <c r="G207" s="10" t="s">
        <v>6</v>
      </c>
      <c r="H207" s="11" t="s">
        <v>7</v>
      </c>
      <c r="I207" s="12" t="s">
        <v>8</v>
      </c>
      <c r="J207" s="9" t="s">
        <v>9</v>
      </c>
      <c r="K207" s="9" t="s">
        <v>10</v>
      </c>
      <c r="L207" s="9" t="s">
        <v>11</v>
      </c>
      <c r="M207" s="11" t="s">
        <v>12</v>
      </c>
      <c r="N207" s="11" t="s">
        <v>13</v>
      </c>
      <c r="O207" s="11" t="s">
        <v>14</v>
      </c>
    </row>
    <row r="208" spans="1:16" s="6" customFormat="1" x14ac:dyDescent="0.5">
      <c r="A208" s="77" t="s">
        <v>67</v>
      </c>
      <c r="B208" s="92">
        <v>0</v>
      </c>
      <c r="C208" s="77" t="s">
        <v>68</v>
      </c>
      <c r="D208" s="145">
        <f>B211-D209</f>
        <v>-57500</v>
      </c>
      <c r="F208" s="122" t="s">
        <v>76</v>
      </c>
      <c r="G208" s="98">
        <v>25000</v>
      </c>
      <c r="H208" s="123">
        <v>2</v>
      </c>
      <c r="I208" s="124">
        <f>G208*H208</f>
        <v>50000</v>
      </c>
      <c r="J208" s="97">
        <v>0.5</v>
      </c>
      <c r="K208" s="97">
        <v>0.35</v>
      </c>
      <c r="L208" s="97">
        <v>0.25</v>
      </c>
      <c r="M208" s="16">
        <f>I208*J208</f>
        <v>25000</v>
      </c>
      <c r="N208" s="16">
        <f>I208*K208</f>
        <v>17500</v>
      </c>
      <c r="O208" s="16">
        <f>I208*L208</f>
        <v>12500</v>
      </c>
    </row>
    <row r="209" spans="1:15" s="6" customFormat="1" x14ac:dyDescent="0.5">
      <c r="A209" s="77" t="s">
        <v>8</v>
      </c>
      <c r="B209" s="92">
        <f>I213</f>
        <v>230000</v>
      </c>
      <c r="C209" s="77" t="s">
        <v>12</v>
      </c>
      <c r="D209" s="146">
        <f>M213</f>
        <v>115000</v>
      </c>
      <c r="F209" s="136" t="s">
        <v>84</v>
      </c>
      <c r="G209" s="130">
        <v>15000</v>
      </c>
      <c r="H209" s="137">
        <v>12</v>
      </c>
      <c r="I209" s="138">
        <f t="shared" ref="I209:I212" si="79">G209*H209</f>
        <v>180000</v>
      </c>
      <c r="J209" s="139">
        <v>0.5</v>
      </c>
      <c r="K209" s="139">
        <v>0.35</v>
      </c>
      <c r="L209" s="139">
        <v>0.25</v>
      </c>
      <c r="M209" s="21">
        <f t="shared" ref="M209:M212" si="80">I209*J209</f>
        <v>90000</v>
      </c>
      <c r="N209" s="21">
        <f t="shared" ref="N209:N212" si="81">I209*K209</f>
        <v>62999.999999999993</v>
      </c>
      <c r="O209" s="21">
        <f t="shared" ref="O209:O212" si="82">I209*L209</f>
        <v>45000</v>
      </c>
    </row>
    <row r="210" spans="1:15" s="6" customFormat="1" x14ac:dyDescent="0.5">
      <c r="A210" s="77" t="s">
        <v>69</v>
      </c>
      <c r="B210" s="131">
        <v>172500</v>
      </c>
      <c r="C210" s="6" t="s">
        <v>13</v>
      </c>
      <c r="D210" s="148">
        <f>N213</f>
        <v>80500</v>
      </c>
      <c r="F210" s="20"/>
      <c r="G210" s="21"/>
      <c r="H210" s="22"/>
      <c r="I210" s="137">
        <f t="shared" si="79"/>
        <v>0</v>
      </c>
      <c r="J210" s="132"/>
      <c r="K210" s="132"/>
      <c r="L210" s="132"/>
      <c r="M210" s="21">
        <f t="shared" si="80"/>
        <v>0</v>
      </c>
      <c r="N210" s="21">
        <f t="shared" si="81"/>
        <v>0</v>
      </c>
      <c r="O210" s="21">
        <f t="shared" si="82"/>
        <v>0</v>
      </c>
    </row>
    <row r="211" spans="1:15" s="6" customFormat="1" x14ac:dyDescent="0.5">
      <c r="A211" s="77" t="s">
        <v>70</v>
      </c>
      <c r="B211" s="87">
        <f>B208+B209-B210</f>
        <v>57500</v>
      </c>
      <c r="C211" s="110" t="s">
        <v>71</v>
      </c>
      <c r="D211" s="149">
        <f>IF(B211&gt;D210,0,D210-B211)</f>
        <v>23000</v>
      </c>
      <c r="F211" s="20"/>
      <c r="G211" s="21"/>
      <c r="H211" s="22"/>
      <c r="I211" s="22">
        <f t="shared" si="79"/>
        <v>0</v>
      </c>
      <c r="J211" s="132"/>
      <c r="K211" s="132"/>
      <c r="L211" s="132"/>
      <c r="M211" s="21">
        <f t="shared" si="80"/>
        <v>0</v>
      </c>
      <c r="N211" s="21">
        <f t="shared" si="81"/>
        <v>0</v>
      </c>
      <c r="O211" s="21">
        <f t="shared" si="82"/>
        <v>0</v>
      </c>
    </row>
    <row r="212" spans="1:15" s="6" customFormat="1" x14ac:dyDescent="0.5">
      <c r="A212" s="77"/>
      <c r="B212" s="74"/>
      <c r="C212" s="6" t="s">
        <v>14</v>
      </c>
      <c r="D212" s="150">
        <f>O213</f>
        <v>57500</v>
      </c>
      <c r="F212" s="24"/>
      <c r="G212" s="25"/>
      <c r="H212" s="26"/>
      <c r="I212" s="26">
        <f t="shared" si="79"/>
        <v>0</v>
      </c>
      <c r="J212" s="24"/>
      <c r="K212" s="24"/>
      <c r="L212" s="24"/>
      <c r="M212" s="25">
        <f t="shared" si="80"/>
        <v>0</v>
      </c>
      <c r="N212" s="25">
        <f t="shared" si="81"/>
        <v>0</v>
      </c>
      <c r="O212" s="25">
        <f t="shared" si="82"/>
        <v>0</v>
      </c>
    </row>
    <row r="213" spans="1:15" s="6" customFormat="1" x14ac:dyDescent="0.5">
      <c r="A213" s="77"/>
      <c r="B213" s="74"/>
      <c r="C213" s="13" t="s">
        <v>72</v>
      </c>
      <c r="D213" s="14">
        <f>IF(B211&gt;D212,0,D212-B211)</f>
        <v>0</v>
      </c>
      <c r="G213" s="28"/>
      <c r="H213" s="11" t="s">
        <v>25</v>
      </c>
      <c r="I213" s="103">
        <f>SUM(I208:I212)</f>
        <v>230000</v>
      </c>
      <c r="M213" s="104">
        <f>SUM(M208:M212)</f>
        <v>115000</v>
      </c>
      <c r="N213" s="105">
        <f t="shared" ref="N213:O213" si="83">SUM(N208:N212)</f>
        <v>80500</v>
      </c>
      <c r="O213" s="106">
        <f t="shared" si="83"/>
        <v>57500</v>
      </c>
    </row>
    <row r="215" spans="1:15" s="6" customFormat="1" x14ac:dyDescent="0.5">
      <c r="A215" s="112" t="s">
        <v>145</v>
      </c>
      <c r="C215" s="107"/>
      <c r="D215" s="7"/>
      <c r="F215" s="165" t="s">
        <v>146</v>
      </c>
      <c r="G215" s="169"/>
      <c r="H215" s="170"/>
      <c r="I215" s="171"/>
      <c r="J215" s="170"/>
      <c r="K215" s="170"/>
      <c r="L215" s="170"/>
      <c r="M215" s="170"/>
      <c r="N215" s="172"/>
      <c r="O215" s="173"/>
    </row>
    <row r="216" spans="1:15" s="6" customFormat="1" x14ac:dyDescent="0.5">
      <c r="A216" s="174" t="s">
        <v>147</v>
      </c>
      <c r="C216" s="107"/>
      <c r="D216" s="7"/>
      <c r="G216" s="28"/>
      <c r="H216" s="7"/>
      <c r="I216" s="78"/>
      <c r="M216" s="7"/>
      <c r="N216" s="7"/>
      <c r="O216" s="7"/>
    </row>
    <row r="217" spans="1:15" s="6" customFormat="1" x14ac:dyDescent="0.5">
      <c r="A217" s="175" t="s">
        <v>148</v>
      </c>
      <c r="C217" s="107"/>
      <c r="D217" s="7"/>
      <c r="G217" s="28"/>
      <c r="H217" s="7"/>
      <c r="I217" s="78"/>
      <c r="M217" s="7"/>
      <c r="N217" s="7"/>
      <c r="O217" s="7"/>
    </row>
    <row r="218" spans="1:15" s="6" customFormat="1" x14ac:dyDescent="0.5">
      <c r="A218" s="83" t="s">
        <v>144</v>
      </c>
      <c r="B218" s="74"/>
      <c r="C218" s="77" t="s">
        <v>66</v>
      </c>
      <c r="D218" s="84">
        <f>B222/B220</f>
        <v>0.25</v>
      </c>
      <c r="F218" s="9" t="s">
        <v>5</v>
      </c>
      <c r="G218" s="10" t="s">
        <v>6</v>
      </c>
      <c r="H218" s="11" t="s">
        <v>7</v>
      </c>
      <c r="I218" s="12" t="s">
        <v>8</v>
      </c>
      <c r="J218" s="9" t="s">
        <v>9</v>
      </c>
      <c r="K218" s="9" t="s">
        <v>10</v>
      </c>
      <c r="L218" s="9" t="s">
        <v>11</v>
      </c>
      <c r="M218" s="11" t="s">
        <v>12</v>
      </c>
      <c r="N218" s="11" t="s">
        <v>13</v>
      </c>
      <c r="O218" s="11" t="s">
        <v>14</v>
      </c>
    </row>
    <row r="219" spans="1:15" s="6" customFormat="1" x14ac:dyDescent="0.5">
      <c r="A219" s="77" t="s">
        <v>67</v>
      </c>
      <c r="B219" s="92">
        <v>0</v>
      </c>
      <c r="C219" s="77" t="s">
        <v>68</v>
      </c>
      <c r="D219" s="145">
        <f>B222-D220</f>
        <v>-48000</v>
      </c>
      <c r="F219" s="93" t="s">
        <v>76</v>
      </c>
      <c r="G219" s="94">
        <v>6000</v>
      </c>
      <c r="H219" s="123">
        <v>2</v>
      </c>
      <c r="I219" s="124">
        <f>G219*H219</f>
        <v>12000</v>
      </c>
      <c r="J219" s="97">
        <v>0.5</v>
      </c>
      <c r="K219" s="97">
        <v>0.35</v>
      </c>
      <c r="L219" s="97">
        <v>0.25</v>
      </c>
      <c r="M219" s="16">
        <f>I219*J219</f>
        <v>6000</v>
      </c>
      <c r="N219" s="16">
        <f>I219*K219</f>
        <v>4200</v>
      </c>
      <c r="O219" s="16">
        <f>I219*L219</f>
        <v>3000</v>
      </c>
    </row>
    <row r="220" spans="1:15" s="6" customFormat="1" x14ac:dyDescent="0.5">
      <c r="A220" s="77" t="s">
        <v>8</v>
      </c>
      <c r="B220" s="99">
        <f>I224</f>
        <v>192000</v>
      </c>
      <c r="C220" s="77" t="s">
        <v>12</v>
      </c>
      <c r="D220" s="146">
        <f>M224</f>
        <v>96000</v>
      </c>
      <c r="F220" s="136" t="s">
        <v>84</v>
      </c>
      <c r="G220" s="130">
        <v>15000</v>
      </c>
      <c r="H220" s="137">
        <v>12</v>
      </c>
      <c r="I220" s="138">
        <f t="shared" ref="I220:I223" si="84">G220*H220</f>
        <v>180000</v>
      </c>
      <c r="J220" s="139">
        <v>0.5</v>
      </c>
      <c r="K220" s="139">
        <v>0.35</v>
      </c>
      <c r="L220" s="139">
        <v>0.25</v>
      </c>
      <c r="M220" s="21">
        <f t="shared" ref="M220:M223" si="85">I220*J220</f>
        <v>90000</v>
      </c>
      <c r="N220" s="21">
        <f t="shared" ref="N220:N223" si="86">I220*K220</f>
        <v>62999.999999999993</v>
      </c>
      <c r="O220" s="21">
        <f t="shared" ref="O220:O223" si="87">I220*L220</f>
        <v>45000</v>
      </c>
    </row>
    <row r="221" spans="1:15" s="6" customFormat="1" x14ac:dyDescent="0.5">
      <c r="A221" s="77" t="s">
        <v>69</v>
      </c>
      <c r="B221" s="131">
        <v>144000</v>
      </c>
      <c r="C221" s="6" t="s">
        <v>13</v>
      </c>
      <c r="D221" s="148">
        <f>N224</f>
        <v>67200</v>
      </c>
      <c r="F221" s="136"/>
      <c r="G221" s="130"/>
      <c r="H221" s="137"/>
      <c r="I221" s="137">
        <f t="shared" si="84"/>
        <v>0</v>
      </c>
      <c r="J221" s="139"/>
      <c r="K221" s="139"/>
      <c r="L221" s="139"/>
      <c r="M221" s="21">
        <f t="shared" si="85"/>
        <v>0</v>
      </c>
      <c r="N221" s="21">
        <f t="shared" si="86"/>
        <v>0</v>
      </c>
      <c r="O221" s="21">
        <f t="shared" si="87"/>
        <v>0</v>
      </c>
    </row>
    <row r="222" spans="1:15" s="6" customFormat="1" x14ac:dyDescent="0.5">
      <c r="A222" s="77" t="s">
        <v>70</v>
      </c>
      <c r="B222" s="87">
        <f>B219+B220-B221</f>
        <v>48000</v>
      </c>
      <c r="C222" s="110" t="s">
        <v>71</v>
      </c>
      <c r="D222" s="149">
        <f>IF(B222&gt;D221,0,D221-B222)</f>
        <v>19200</v>
      </c>
      <c r="F222" s="20"/>
      <c r="G222" s="21"/>
      <c r="H222" s="22"/>
      <c r="I222" s="22">
        <f t="shared" si="84"/>
        <v>0</v>
      </c>
      <c r="J222" s="132"/>
      <c r="K222" s="132"/>
      <c r="L222" s="132"/>
      <c r="M222" s="21">
        <f t="shared" si="85"/>
        <v>0</v>
      </c>
      <c r="N222" s="21">
        <f t="shared" si="86"/>
        <v>0</v>
      </c>
      <c r="O222" s="21">
        <f t="shared" si="87"/>
        <v>0</v>
      </c>
    </row>
    <row r="223" spans="1:15" s="6" customFormat="1" x14ac:dyDescent="0.5">
      <c r="A223" s="77"/>
      <c r="B223" s="87"/>
      <c r="C223" s="6" t="s">
        <v>14</v>
      </c>
      <c r="D223" s="150">
        <f>O224</f>
        <v>48000</v>
      </c>
      <c r="F223" s="24"/>
      <c r="G223" s="25"/>
      <c r="H223" s="26"/>
      <c r="I223" s="26">
        <f t="shared" si="84"/>
        <v>0</v>
      </c>
      <c r="J223" s="24"/>
      <c r="K223" s="24"/>
      <c r="L223" s="24"/>
      <c r="M223" s="25">
        <f t="shared" si="85"/>
        <v>0</v>
      </c>
      <c r="N223" s="25">
        <f t="shared" si="86"/>
        <v>0</v>
      </c>
      <c r="O223" s="25">
        <f t="shared" si="87"/>
        <v>0</v>
      </c>
    </row>
    <row r="224" spans="1:15" s="6" customFormat="1" x14ac:dyDescent="0.5">
      <c r="A224" s="77"/>
      <c r="B224" s="74"/>
      <c r="C224" s="13" t="s">
        <v>72</v>
      </c>
      <c r="D224" s="14">
        <f>IF(B222&gt;D223,0,D223-B222)</f>
        <v>0</v>
      </c>
      <c r="G224" s="28"/>
      <c r="H224" s="11" t="s">
        <v>25</v>
      </c>
      <c r="I224" s="103">
        <f>SUM(I219:I223)</f>
        <v>192000</v>
      </c>
      <c r="M224" s="104">
        <f>SUM(M219:M223)</f>
        <v>96000</v>
      </c>
      <c r="N224" s="105">
        <f t="shared" ref="N224:O224" si="88">SUM(N219:N223)</f>
        <v>67200</v>
      </c>
      <c r="O224" s="106">
        <f t="shared" si="88"/>
        <v>48000</v>
      </c>
    </row>
    <row r="226" spans="1:15" x14ac:dyDescent="0.5">
      <c r="A226" s="2" t="s">
        <v>149</v>
      </c>
    </row>
    <row r="227" spans="1:15" s="13" customFormat="1" x14ac:dyDescent="0.5">
      <c r="A227" s="134" t="s">
        <v>143</v>
      </c>
      <c r="C227" s="110"/>
      <c r="D227" s="14"/>
      <c r="G227" s="88"/>
      <c r="H227" s="14"/>
      <c r="I227" s="111"/>
      <c r="M227" s="14"/>
      <c r="N227" s="14"/>
      <c r="O227" s="14"/>
    </row>
    <row r="228" spans="1:15" s="6" customFormat="1" x14ac:dyDescent="0.5">
      <c r="A228" s="83" t="s">
        <v>144</v>
      </c>
      <c r="B228" s="74"/>
      <c r="C228" s="77" t="s">
        <v>66</v>
      </c>
      <c r="D228" s="84">
        <f>B232/B230</f>
        <v>0.25</v>
      </c>
      <c r="F228" s="9" t="s">
        <v>5</v>
      </c>
      <c r="G228" s="10" t="s">
        <v>6</v>
      </c>
      <c r="H228" s="11" t="s">
        <v>7</v>
      </c>
      <c r="I228" s="12" t="s">
        <v>8</v>
      </c>
      <c r="J228" s="9" t="s">
        <v>9</v>
      </c>
      <c r="K228" s="9" t="s">
        <v>10</v>
      </c>
      <c r="L228" s="9" t="s">
        <v>11</v>
      </c>
      <c r="M228" s="11" t="s">
        <v>12</v>
      </c>
      <c r="N228" s="11" t="s">
        <v>13</v>
      </c>
      <c r="O228" s="11" t="s">
        <v>14</v>
      </c>
    </row>
    <row r="229" spans="1:15" s="6" customFormat="1" x14ac:dyDescent="0.5">
      <c r="A229" s="77" t="s">
        <v>67</v>
      </c>
      <c r="B229" s="92">
        <v>0</v>
      </c>
      <c r="C229" s="77" t="s">
        <v>68</v>
      </c>
      <c r="D229" s="145">
        <f>B232-D230</f>
        <v>-57500</v>
      </c>
      <c r="F229" s="122" t="s">
        <v>76</v>
      </c>
      <c r="G229" s="98">
        <v>25000</v>
      </c>
      <c r="H229" s="123">
        <v>2</v>
      </c>
      <c r="I229" s="124">
        <f>G229*H229</f>
        <v>50000</v>
      </c>
      <c r="J229" s="97">
        <v>0.5</v>
      </c>
      <c r="K229" s="97">
        <v>0.35</v>
      </c>
      <c r="L229" s="97">
        <v>0.25</v>
      </c>
      <c r="M229" s="16">
        <f>I229*J229</f>
        <v>25000</v>
      </c>
      <c r="N229" s="16">
        <f>I229*K229</f>
        <v>17500</v>
      </c>
      <c r="O229" s="16">
        <f>I229*L229</f>
        <v>12500</v>
      </c>
    </row>
    <row r="230" spans="1:15" s="6" customFormat="1" x14ac:dyDescent="0.5">
      <c r="A230" s="77" t="s">
        <v>8</v>
      </c>
      <c r="B230" s="92">
        <f>I234</f>
        <v>230000</v>
      </c>
      <c r="C230" s="77" t="s">
        <v>12</v>
      </c>
      <c r="D230" s="146">
        <f>M234</f>
        <v>115000</v>
      </c>
      <c r="F230" s="136" t="s">
        <v>84</v>
      </c>
      <c r="G230" s="130">
        <v>15000</v>
      </c>
      <c r="H230" s="137">
        <v>12</v>
      </c>
      <c r="I230" s="138">
        <f t="shared" ref="I230:I233" si="89">G230*H230</f>
        <v>180000</v>
      </c>
      <c r="J230" s="139">
        <v>0.5</v>
      </c>
      <c r="K230" s="139">
        <v>0.35</v>
      </c>
      <c r="L230" s="139">
        <v>0.25</v>
      </c>
      <c r="M230" s="21">
        <f t="shared" ref="M230:M233" si="90">I230*J230</f>
        <v>90000</v>
      </c>
      <c r="N230" s="21">
        <f t="shared" ref="N230:N233" si="91">I230*K230</f>
        <v>62999.999999999993</v>
      </c>
      <c r="O230" s="21">
        <f t="shared" ref="O230:O233" si="92">I230*L230</f>
        <v>45000</v>
      </c>
    </row>
    <row r="231" spans="1:15" s="6" customFormat="1" x14ac:dyDescent="0.5">
      <c r="A231" s="77" t="s">
        <v>69</v>
      </c>
      <c r="B231" s="131">
        <v>172500</v>
      </c>
      <c r="C231" s="6" t="s">
        <v>13</v>
      </c>
      <c r="D231" s="148">
        <f>N234</f>
        <v>80500</v>
      </c>
      <c r="F231" s="20"/>
      <c r="G231" s="21"/>
      <c r="H231" s="22"/>
      <c r="I231" s="137">
        <f t="shared" si="89"/>
        <v>0</v>
      </c>
      <c r="J231" s="132"/>
      <c r="K231" s="132"/>
      <c r="L231" s="132"/>
      <c r="M231" s="21">
        <f t="shared" si="90"/>
        <v>0</v>
      </c>
      <c r="N231" s="21">
        <f t="shared" si="91"/>
        <v>0</v>
      </c>
      <c r="O231" s="21">
        <f t="shared" si="92"/>
        <v>0</v>
      </c>
    </row>
    <row r="232" spans="1:15" s="6" customFormat="1" x14ac:dyDescent="0.5">
      <c r="A232" s="77" t="s">
        <v>70</v>
      </c>
      <c r="B232" s="87">
        <f>B229+B230-B231</f>
        <v>57500</v>
      </c>
      <c r="C232" s="110" t="s">
        <v>71</v>
      </c>
      <c r="D232" s="149">
        <f>IF(B232&gt;D231,0,D231-B232)</f>
        <v>23000</v>
      </c>
      <c r="F232" s="20"/>
      <c r="G232" s="21"/>
      <c r="H232" s="22"/>
      <c r="I232" s="22">
        <f t="shared" si="89"/>
        <v>0</v>
      </c>
      <c r="J232" s="132"/>
      <c r="K232" s="132"/>
      <c r="L232" s="132"/>
      <c r="M232" s="21">
        <f t="shared" si="90"/>
        <v>0</v>
      </c>
      <c r="N232" s="21">
        <f t="shared" si="91"/>
        <v>0</v>
      </c>
      <c r="O232" s="21">
        <f t="shared" si="92"/>
        <v>0</v>
      </c>
    </row>
    <row r="233" spans="1:15" s="6" customFormat="1" x14ac:dyDescent="0.5">
      <c r="A233" s="77"/>
      <c r="B233" s="74"/>
      <c r="C233" s="6" t="s">
        <v>14</v>
      </c>
      <c r="D233" s="150">
        <f>O234</f>
        <v>57500</v>
      </c>
      <c r="F233" s="24"/>
      <c r="G233" s="25"/>
      <c r="H233" s="26"/>
      <c r="I233" s="26">
        <f t="shared" si="89"/>
        <v>0</v>
      </c>
      <c r="J233" s="24"/>
      <c r="K233" s="24"/>
      <c r="L233" s="24"/>
      <c r="M233" s="25">
        <f t="shared" si="90"/>
        <v>0</v>
      </c>
      <c r="N233" s="25">
        <f t="shared" si="91"/>
        <v>0</v>
      </c>
      <c r="O233" s="25">
        <f t="shared" si="92"/>
        <v>0</v>
      </c>
    </row>
    <row r="234" spans="1:15" s="6" customFormat="1" x14ac:dyDescent="0.5">
      <c r="A234" s="77"/>
      <c r="B234" s="74"/>
      <c r="C234" s="13" t="s">
        <v>72</v>
      </c>
      <c r="D234" s="14">
        <f>IF(B232&gt;D233,0,D233-B232)</f>
        <v>0</v>
      </c>
      <c r="G234" s="28"/>
      <c r="H234" s="11" t="s">
        <v>25</v>
      </c>
      <c r="I234" s="103">
        <f>SUM(I229:I233)</f>
        <v>230000</v>
      </c>
      <c r="M234" s="104">
        <f>SUM(M229:M233)</f>
        <v>115000</v>
      </c>
      <c r="N234" s="105">
        <f t="shared" ref="N234:O234" si="93">SUM(N229:N233)</f>
        <v>80500</v>
      </c>
      <c r="O234" s="106">
        <f t="shared" si="93"/>
        <v>57500</v>
      </c>
    </row>
    <row r="235" spans="1:15" s="13" customFormat="1" x14ac:dyDescent="0.5">
      <c r="A235" s="75"/>
      <c r="B235" s="141"/>
      <c r="C235" s="110"/>
      <c r="D235" s="149"/>
      <c r="G235" s="88"/>
      <c r="H235" s="37"/>
      <c r="I235" s="34"/>
      <c r="M235" s="142"/>
      <c r="N235" s="142"/>
      <c r="O235" s="142"/>
    </row>
    <row r="236" spans="1:15" x14ac:dyDescent="0.5">
      <c r="A236" s="152" t="s">
        <v>150</v>
      </c>
    </row>
    <row r="237" spans="1:15" s="13" customFormat="1" x14ac:dyDescent="0.5">
      <c r="A237" s="134" t="s">
        <v>151</v>
      </c>
      <c r="C237" s="110"/>
      <c r="D237" s="14"/>
      <c r="G237" s="88"/>
      <c r="H237" s="14"/>
      <c r="I237" s="111"/>
      <c r="M237" s="14"/>
      <c r="N237" s="14"/>
      <c r="O237" s="14"/>
    </row>
    <row r="238" spans="1:15" s="6" customFormat="1" x14ac:dyDescent="0.5">
      <c r="A238" s="83" t="s">
        <v>152</v>
      </c>
      <c r="B238" s="74"/>
      <c r="C238" s="77" t="s">
        <v>66</v>
      </c>
      <c r="D238" s="84">
        <f>B242/B240</f>
        <v>0.25</v>
      </c>
      <c r="F238" s="9" t="s">
        <v>5</v>
      </c>
      <c r="G238" s="10" t="s">
        <v>6</v>
      </c>
      <c r="H238" s="11" t="s">
        <v>7</v>
      </c>
      <c r="I238" s="12" t="s">
        <v>8</v>
      </c>
      <c r="J238" s="9" t="s">
        <v>9</v>
      </c>
      <c r="K238" s="9" t="s">
        <v>10</v>
      </c>
      <c r="L238" s="9" t="s">
        <v>11</v>
      </c>
      <c r="M238" s="11" t="s">
        <v>12</v>
      </c>
      <c r="N238" s="11" t="s">
        <v>13</v>
      </c>
      <c r="O238" s="11" t="s">
        <v>14</v>
      </c>
    </row>
    <row r="239" spans="1:15" s="6" customFormat="1" x14ac:dyDescent="0.5">
      <c r="A239" s="77" t="s">
        <v>67</v>
      </c>
      <c r="B239" s="92">
        <v>0</v>
      </c>
      <c r="C239" s="77" t="s">
        <v>68</v>
      </c>
      <c r="D239" s="145">
        <f>B242-D240</f>
        <v>-57500</v>
      </c>
      <c r="F239" s="122" t="s">
        <v>76</v>
      </c>
      <c r="G239" s="98">
        <v>25000</v>
      </c>
      <c r="H239" s="123">
        <v>2</v>
      </c>
      <c r="I239" s="124">
        <f>G239*H239</f>
        <v>50000</v>
      </c>
      <c r="J239" s="97">
        <v>0.5</v>
      </c>
      <c r="K239" s="97">
        <v>0.35</v>
      </c>
      <c r="L239" s="97">
        <v>0.25</v>
      </c>
      <c r="M239" s="16">
        <f>I239*J239</f>
        <v>25000</v>
      </c>
      <c r="N239" s="16">
        <f>I239*K239</f>
        <v>17500</v>
      </c>
      <c r="O239" s="16">
        <f>I239*L239</f>
        <v>12500</v>
      </c>
    </row>
    <row r="240" spans="1:15" s="6" customFormat="1" x14ac:dyDescent="0.5">
      <c r="A240" s="77" t="s">
        <v>8</v>
      </c>
      <c r="B240" s="92">
        <f>I244</f>
        <v>230000</v>
      </c>
      <c r="C240" s="77" t="s">
        <v>12</v>
      </c>
      <c r="D240" s="146">
        <f>M244</f>
        <v>115000</v>
      </c>
      <c r="F240" s="136" t="s">
        <v>84</v>
      </c>
      <c r="G240" s="130">
        <v>15000</v>
      </c>
      <c r="H240" s="137">
        <v>12</v>
      </c>
      <c r="I240" s="138">
        <f t="shared" ref="I240:I243" si="94">G240*H240</f>
        <v>180000</v>
      </c>
      <c r="J240" s="139">
        <v>0.5</v>
      </c>
      <c r="K240" s="139">
        <v>0.35</v>
      </c>
      <c r="L240" s="139">
        <v>0.25</v>
      </c>
      <c r="M240" s="21">
        <f t="shared" ref="M240:M243" si="95">I240*J240</f>
        <v>90000</v>
      </c>
      <c r="N240" s="21">
        <f t="shared" ref="N240:N243" si="96">I240*K240</f>
        <v>62999.999999999993</v>
      </c>
      <c r="O240" s="21">
        <f t="shared" ref="O240:O243" si="97">I240*L240</f>
        <v>45000</v>
      </c>
    </row>
    <row r="241" spans="1:15" s="6" customFormat="1" x14ac:dyDescent="0.5">
      <c r="A241" s="77" t="s">
        <v>69</v>
      </c>
      <c r="B241" s="131">
        <v>172500</v>
      </c>
      <c r="C241" s="6" t="s">
        <v>13</v>
      </c>
      <c r="D241" s="148">
        <f>N244</f>
        <v>80500</v>
      </c>
      <c r="F241" s="20"/>
      <c r="G241" s="21"/>
      <c r="H241" s="22"/>
      <c r="I241" s="137">
        <f t="shared" si="94"/>
        <v>0</v>
      </c>
      <c r="J241" s="132"/>
      <c r="K241" s="132"/>
      <c r="L241" s="132"/>
      <c r="M241" s="21">
        <f t="shared" si="95"/>
        <v>0</v>
      </c>
      <c r="N241" s="21">
        <f t="shared" si="96"/>
        <v>0</v>
      </c>
      <c r="O241" s="21">
        <f t="shared" si="97"/>
        <v>0</v>
      </c>
    </row>
    <row r="242" spans="1:15" s="6" customFormat="1" x14ac:dyDescent="0.5">
      <c r="A242" s="77" t="s">
        <v>70</v>
      </c>
      <c r="B242" s="87">
        <f>B239+B240-B241</f>
        <v>57500</v>
      </c>
      <c r="C242" s="110" t="s">
        <v>71</v>
      </c>
      <c r="D242" s="149">
        <f>IF(B242&gt;D241,0,D241-B242)</f>
        <v>23000</v>
      </c>
      <c r="F242" s="20"/>
      <c r="G242" s="21"/>
      <c r="H242" s="22"/>
      <c r="I242" s="22">
        <f t="shared" si="94"/>
        <v>0</v>
      </c>
      <c r="J242" s="132"/>
      <c r="K242" s="132"/>
      <c r="L242" s="132"/>
      <c r="M242" s="21">
        <f t="shared" si="95"/>
        <v>0</v>
      </c>
      <c r="N242" s="21">
        <f t="shared" si="96"/>
        <v>0</v>
      </c>
      <c r="O242" s="21">
        <f t="shared" si="97"/>
        <v>0</v>
      </c>
    </row>
    <row r="243" spans="1:15" s="6" customFormat="1" x14ac:dyDescent="0.5">
      <c r="A243" s="77"/>
      <c r="B243" s="74"/>
      <c r="C243" s="6" t="s">
        <v>14</v>
      </c>
      <c r="D243" s="150">
        <f>O244</f>
        <v>57500</v>
      </c>
      <c r="F243" s="24"/>
      <c r="G243" s="25"/>
      <c r="H243" s="26"/>
      <c r="I243" s="26">
        <f t="shared" si="94"/>
        <v>0</v>
      </c>
      <c r="J243" s="24"/>
      <c r="K243" s="24"/>
      <c r="L243" s="24"/>
      <c r="M243" s="25">
        <f t="shared" si="95"/>
        <v>0</v>
      </c>
      <c r="N243" s="25">
        <f t="shared" si="96"/>
        <v>0</v>
      </c>
      <c r="O243" s="25">
        <f t="shared" si="97"/>
        <v>0</v>
      </c>
    </row>
    <row r="244" spans="1:15" s="6" customFormat="1" x14ac:dyDescent="0.5">
      <c r="A244" s="77"/>
      <c r="B244" s="74"/>
      <c r="C244" s="13" t="s">
        <v>72</v>
      </c>
      <c r="D244" s="14">
        <f>IF(B242&gt;D243,0,D243-B242)</f>
        <v>0</v>
      </c>
      <c r="G244" s="28"/>
      <c r="H244" s="11" t="s">
        <v>25</v>
      </c>
      <c r="I244" s="103">
        <f>SUM(I239:I243)</f>
        <v>230000</v>
      </c>
      <c r="M244" s="104">
        <f>SUM(M239:M243)</f>
        <v>115000</v>
      </c>
      <c r="N244" s="105">
        <f t="shared" ref="N244:O244" si="98">SUM(N239:N243)</f>
        <v>80500</v>
      </c>
      <c r="O244" s="106">
        <f t="shared" si="98"/>
        <v>57500</v>
      </c>
    </row>
    <row r="245" spans="1:15" s="13" customFormat="1" x14ac:dyDescent="0.5">
      <c r="A245" s="75"/>
      <c r="B245" s="141"/>
      <c r="C245" s="110"/>
      <c r="D245" s="109"/>
      <c r="G245" s="88"/>
      <c r="H245" s="37"/>
      <c r="I245" s="34"/>
      <c r="M245" s="142"/>
      <c r="N245" s="142"/>
      <c r="O245" s="142"/>
    </row>
    <row r="246" spans="1:15" x14ac:dyDescent="0.5">
      <c r="A246" s="152" t="s">
        <v>153</v>
      </c>
    </row>
    <row r="247" spans="1:15" s="6" customFormat="1" ht="23.25" x14ac:dyDescent="0.6">
      <c r="A247" s="153" t="s">
        <v>154</v>
      </c>
      <c r="C247" s="107"/>
      <c r="D247" s="7"/>
      <c r="F247" s="176" t="s">
        <v>155</v>
      </c>
      <c r="G247" s="177"/>
      <c r="H247" s="178"/>
      <c r="I247" s="179"/>
      <c r="J247" s="180"/>
      <c r="K247" s="180"/>
      <c r="L247" s="180"/>
      <c r="M247" s="178"/>
      <c r="N247" s="178"/>
      <c r="O247" s="178"/>
    </row>
    <row r="248" spans="1:15" s="6" customFormat="1" x14ac:dyDescent="0.5">
      <c r="A248" s="134" t="s">
        <v>156</v>
      </c>
      <c r="C248" s="107"/>
      <c r="D248" s="7"/>
      <c r="G248" s="28"/>
      <c r="H248" s="7"/>
      <c r="I248" s="78"/>
      <c r="M248" s="7"/>
      <c r="N248" s="7"/>
      <c r="O248" s="7"/>
    </row>
    <row r="249" spans="1:15" s="13" customFormat="1" x14ac:dyDescent="0.5">
      <c r="A249" s="160" t="s">
        <v>157</v>
      </c>
      <c r="C249" s="110"/>
      <c r="D249" s="14"/>
      <c r="G249" s="88"/>
      <c r="H249" s="14"/>
      <c r="I249" s="111"/>
      <c r="M249" s="14"/>
      <c r="N249" s="14"/>
      <c r="O249" s="14"/>
    </row>
    <row r="250" spans="1:15" s="6" customFormat="1" x14ac:dyDescent="0.5">
      <c r="A250" s="83" t="s">
        <v>158</v>
      </c>
      <c r="B250" s="74"/>
      <c r="C250" s="77" t="s">
        <v>66</v>
      </c>
      <c r="D250" s="84">
        <f>B254/B252</f>
        <v>0.35</v>
      </c>
      <c r="F250" s="9" t="s">
        <v>5</v>
      </c>
      <c r="G250" s="10" t="s">
        <v>6</v>
      </c>
      <c r="H250" s="11" t="s">
        <v>7</v>
      </c>
      <c r="I250" s="12" t="s">
        <v>8</v>
      </c>
      <c r="J250" s="9" t="s">
        <v>9</v>
      </c>
      <c r="K250" s="9" t="s">
        <v>10</v>
      </c>
      <c r="L250" s="9" t="s">
        <v>11</v>
      </c>
      <c r="M250" s="11" t="s">
        <v>12</v>
      </c>
      <c r="N250" s="11" t="s">
        <v>13</v>
      </c>
      <c r="O250" s="11" t="s">
        <v>14</v>
      </c>
    </row>
    <row r="251" spans="1:15" s="6" customFormat="1" x14ac:dyDescent="0.5">
      <c r="A251" s="77" t="s">
        <v>67</v>
      </c>
      <c r="B251" s="92">
        <v>0</v>
      </c>
      <c r="C251" s="77" t="s">
        <v>68</v>
      </c>
      <c r="D251" s="145">
        <f>B254-D252</f>
        <v>-34500</v>
      </c>
      <c r="F251" s="122" t="s">
        <v>76</v>
      </c>
      <c r="G251" s="98">
        <v>25000</v>
      </c>
      <c r="H251" s="123">
        <v>2</v>
      </c>
      <c r="I251" s="124">
        <f>G251*H251</f>
        <v>50000</v>
      </c>
      <c r="J251" s="97">
        <v>0.5</v>
      </c>
      <c r="K251" s="97">
        <v>0.35</v>
      </c>
      <c r="L251" s="97">
        <v>0.25</v>
      </c>
      <c r="M251" s="16">
        <f>I251*J251</f>
        <v>25000</v>
      </c>
      <c r="N251" s="16">
        <f>I251*K251</f>
        <v>17500</v>
      </c>
      <c r="O251" s="16">
        <f>I251*L251</f>
        <v>12500</v>
      </c>
    </row>
    <row r="252" spans="1:15" s="6" customFormat="1" x14ac:dyDescent="0.5">
      <c r="A252" s="77" t="s">
        <v>8</v>
      </c>
      <c r="B252" s="92">
        <f>I256</f>
        <v>230000</v>
      </c>
      <c r="C252" s="77" t="s">
        <v>12</v>
      </c>
      <c r="D252" s="146">
        <f>M256</f>
        <v>115000</v>
      </c>
      <c r="F252" s="136" t="s">
        <v>84</v>
      </c>
      <c r="G252" s="130">
        <v>15000</v>
      </c>
      <c r="H252" s="137">
        <v>12</v>
      </c>
      <c r="I252" s="138">
        <f t="shared" ref="I252:I255" si="99">G252*H252</f>
        <v>180000</v>
      </c>
      <c r="J252" s="139">
        <v>0.5</v>
      </c>
      <c r="K252" s="139">
        <v>0.35</v>
      </c>
      <c r="L252" s="139">
        <v>0.25</v>
      </c>
      <c r="M252" s="21">
        <f t="shared" ref="M252:M255" si="100">I252*J252</f>
        <v>90000</v>
      </c>
      <c r="N252" s="21">
        <f t="shared" ref="N252:N255" si="101">I252*K252</f>
        <v>62999.999999999993</v>
      </c>
      <c r="O252" s="21">
        <f t="shared" ref="O252:O255" si="102">I252*L252</f>
        <v>45000</v>
      </c>
    </row>
    <row r="253" spans="1:15" s="6" customFormat="1" x14ac:dyDescent="0.5">
      <c r="A253" s="77" t="s">
        <v>69</v>
      </c>
      <c r="B253" s="131">
        <v>149500</v>
      </c>
      <c r="C253" s="6" t="s">
        <v>13</v>
      </c>
      <c r="D253" s="148">
        <f>N256</f>
        <v>80500</v>
      </c>
      <c r="F253" s="20"/>
      <c r="G253" s="21"/>
      <c r="H253" s="22"/>
      <c r="I253" s="137">
        <f t="shared" si="99"/>
        <v>0</v>
      </c>
      <c r="J253" s="132"/>
      <c r="K253" s="132"/>
      <c r="L253" s="132"/>
      <c r="M253" s="21">
        <f t="shared" si="100"/>
        <v>0</v>
      </c>
      <c r="N253" s="21">
        <f t="shared" si="101"/>
        <v>0</v>
      </c>
      <c r="O253" s="21">
        <f t="shared" si="102"/>
        <v>0</v>
      </c>
    </row>
    <row r="254" spans="1:15" s="6" customFormat="1" x14ac:dyDescent="0.5">
      <c r="A254" s="77" t="s">
        <v>70</v>
      </c>
      <c r="B254" s="87">
        <f>B251+B252-B253</f>
        <v>80500</v>
      </c>
      <c r="C254" s="110" t="s">
        <v>71</v>
      </c>
      <c r="D254" s="109">
        <f>IF(B254&gt;D253,0,D253-B254)</f>
        <v>0</v>
      </c>
      <c r="F254" s="20"/>
      <c r="G254" s="21"/>
      <c r="H254" s="22"/>
      <c r="I254" s="22">
        <f t="shared" si="99"/>
        <v>0</v>
      </c>
      <c r="J254" s="132"/>
      <c r="K254" s="132"/>
      <c r="L254" s="132"/>
      <c r="M254" s="21">
        <f t="shared" si="100"/>
        <v>0</v>
      </c>
      <c r="N254" s="21">
        <f t="shared" si="101"/>
        <v>0</v>
      </c>
      <c r="O254" s="21">
        <f t="shared" si="102"/>
        <v>0</v>
      </c>
    </row>
    <row r="255" spans="1:15" s="6" customFormat="1" x14ac:dyDescent="0.5">
      <c r="A255" s="77"/>
      <c r="B255" s="74"/>
      <c r="C255" s="6" t="s">
        <v>14</v>
      </c>
      <c r="D255" s="150">
        <f>O256</f>
        <v>57500</v>
      </c>
      <c r="F255" s="24"/>
      <c r="G255" s="25"/>
      <c r="H255" s="26"/>
      <c r="I255" s="26">
        <f t="shared" si="99"/>
        <v>0</v>
      </c>
      <c r="J255" s="24"/>
      <c r="K255" s="24"/>
      <c r="L255" s="24"/>
      <c r="M255" s="25">
        <f t="shared" si="100"/>
        <v>0</v>
      </c>
      <c r="N255" s="25">
        <f t="shared" si="101"/>
        <v>0</v>
      </c>
      <c r="O255" s="25">
        <f t="shared" si="102"/>
        <v>0</v>
      </c>
    </row>
    <row r="256" spans="1:15" s="6" customFormat="1" x14ac:dyDescent="0.5">
      <c r="A256" s="77"/>
      <c r="B256" s="74"/>
      <c r="C256" s="110" t="s">
        <v>72</v>
      </c>
      <c r="D256" s="109">
        <f>IF(B254&gt;D255,0,D255-B254)</f>
        <v>0</v>
      </c>
      <c r="G256" s="28"/>
      <c r="H256" s="11" t="s">
        <v>25</v>
      </c>
      <c r="I256" s="103">
        <f>SUM(I251:I255)</f>
        <v>230000</v>
      </c>
      <c r="M256" s="104">
        <f>SUM(M251:M255)</f>
        <v>115000</v>
      </c>
      <c r="N256" s="105">
        <f t="shared" ref="N256:O256" si="103">SUM(N251:N255)</f>
        <v>80500</v>
      </c>
      <c r="O256" s="106">
        <f t="shared" si="103"/>
        <v>57500</v>
      </c>
    </row>
    <row r="258" spans="1:15" s="6" customFormat="1" x14ac:dyDescent="0.5">
      <c r="A258" s="112" t="s">
        <v>159</v>
      </c>
      <c r="C258" s="107"/>
      <c r="D258" s="7"/>
      <c r="F258" s="176" t="s">
        <v>160</v>
      </c>
      <c r="G258" s="181"/>
      <c r="H258" s="182"/>
      <c r="I258" s="183"/>
      <c r="J258" s="182"/>
      <c r="K258" s="182"/>
      <c r="L258" s="182"/>
      <c r="M258" s="182"/>
      <c r="N258" s="184"/>
      <c r="O258" s="185"/>
    </row>
    <row r="259" spans="1:15" s="6" customFormat="1" x14ac:dyDescent="0.5">
      <c r="A259" s="174" t="s">
        <v>161</v>
      </c>
      <c r="C259" s="107"/>
      <c r="D259" s="7"/>
      <c r="G259" s="28"/>
      <c r="H259" s="7"/>
      <c r="I259" s="78"/>
      <c r="M259" s="7"/>
      <c r="N259" s="7"/>
      <c r="O259" s="7"/>
    </row>
    <row r="260" spans="1:15" s="6" customFormat="1" x14ac:dyDescent="0.5">
      <c r="A260" s="160" t="s">
        <v>157</v>
      </c>
      <c r="C260" s="107"/>
      <c r="D260" s="7"/>
      <c r="G260" s="28"/>
      <c r="H260" s="7"/>
      <c r="I260" s="78"/>
      <c r="M260" s="7"/>
      <c r="N260" s="7"/>
      <c r="O260" s="7"/>
    </row>
    <row r="261" spans="1:15" s="6" customFormat="1" x14ac:dyDescent="0.5">
      <c r="A261" s="83" t="s">
        <v>158</v>
      </c>
      <c r="B261" s="74"/>
      <c r="C261" s="77" t="s">
        <v>66</v>
      </c>
      <c r="D261" s="84">
        <f>B265/B263</f>
        <v>0.35060975609756095</v>
      </c>
      <c r="F261" s="9" t="s">
        <v>5</v>
      </c>
      <c r="G261" s="10" t="s">
        <v>6</v>
      </c>
      <c r="H261" s="11" t="s">
        <v>7</v>
      </c>
      <c r="I261" s="12" t="s">
        <v>8</v>
      </c>
      <c r="J261" s="9" t="s">
        <v>9</v>
      </c>
      <c r="K261" s="9" t="s">
        <v>10</v>
      </c>
      <c r="L261" s="9" t="s">
        <v>11</v>
      </c>
      <c r="M261" s="11" t="s">
        <v>12</v>
      </c>
      <c r="N261" s="11" t="s">
        <v>13</v>
      </c>
      <c r="O261" s="11" t="s">
        <v>14</v>
      </c>
    </row>
    <row r="262" spans="1:15" s="6" customFormat="1" x14ac:dyDescent="0.5">
      <c r="A262" s="77" t="s">
        <v>67</v>
      </c>
      <c r="B262" s="92">
        <v>0</v>
      </c>
      <c r="C262" s="77" t="s">
        <v>68</v>
      </c>
      <c r="D262" s="145">
        <f>B265-D263</f>
        <v>-24500</v>
      </c>
      <c r="F262" s="122" t="s">
        <v>76</v>
      </c>
      <c r="G262" s="98">
        <v>25000</v>
      </c>
      <c r="H262" s="123">
        <v>2</v>
      </c>
      <c r="I262" s="124">
        <f>G262*H262</f>
        <v>50000</v>
      </c>
      <c r="J262" s="97">
        <v>0.5</v>
      </c>
      <c r="K262" s="97">
        <v>0.35</v>
      </c>
      <c r="L262" s="97">
        <v>0.25</v>
      </c>
      <c r="M262" s="16">
        <f>I262*J262</f>
        <v>25000</v>
      </c>
      <c r="N262" s="16">
        <f>I262*K262</f>
        <v>17500</v>
      </c>
      <c r="O262" s="16">
        <f>I262*L262</f>
        <v>12500</v>
      </c>
    </row>
    <row r="263" spans="1:15" s="6" customFormat="1" x14ac:dyDescent="0.5">
      <c r="A263" s="77" t="s">
        <v>8</v>
      </c>
      <c r="B263" s="99">
        <f>I267</f>
        <v>164000</v>
      </c>
      <c r="C263" s="77" t="s">
        <v>12</v>
      </c>
      <c r="D263" s="146">
        <f>M267</f>
        <v>82000</v>
      </c>
      <c r="F263" s="136" t="s">
        <v>84</v>
      </c>
      <c r="G263" s="126">
        <v>9500</v>
      </c>
      <c r="H263" s="137">
        <v>12</v>
      </c>
      <c r="I263" s="138">
        <f t="shared" ref="I263:I266" si="104">G263*H263</f>
        <v>114000</v>
      </c>
      <c r="J263" s="139">
        <v>0.5</v>
      </c>
      <c r="K263" s="139">
        <v>0.35</v>
      </c>
      <c r="L263" s="139">
        <v>0.25</v>
      </c>
      <c r="M263" s="21">
        <f t="shared" ref="M263:M266" si="105">I263*J263</f>
        <v>57000</v>
      </c>
      <c r="N263" s="21">
        <f t="shared" ref="N263:N266" si="106">I263*K263</f>
        <v>39900</v>
      </c>
      <c r="O263" s="21">
        <f t="shared" ref="O263:O266" si="107">I263*L263</f>
        <v>28500</v>
      </c>
    </row>
    <row r="264" spans="1:15" s="6" customFormat="1" x14ac:dyDescent="0.5">
      <c r="A264" s="77" t="s">
        <v>69</v>
      </c>
      <c r="B264" s="131">
        <v>106500</v>
      </c>
      <c r="C264" s="6" t="s">
        <v>13</v>
      </c>
      <c r="D264" s="148">
        <f>N267</f>
        <v>57400</v>
      </c>
      <c r="F264" s="136"/>
      <c r="G264" s="130"/>
      <c r="H264" s="137"/>
      <c r="I264" s="137">
        <f t="shared" si="104"/>
        <v>0</v>
      </c>
      <c r="J264" s="139"/>
      <c r="K264" s="139"/>
      <c r="L264" s="139"/>
      <c r="M264" s="21">
        <f t="shared" si="105"/>
        <v>0</v>
      </c>
      <c r="N264" s="21">
        <f t="shared" si="106"/>
        <v>0</v>
      </c>
      <c r="O264" s="21">
        <f t="shared" si="107"/>
        <v>0</v>
      </c>
    </row>
    <row r="265" spans="1:15" s="6" customFormat="1" x14ac:dyDescent="0.5">
      <c r="A265" s="77" t="s">
        <v>70</v>
      </c>
      <c r="B265" s="87">
        <f>B262+B263-B264</f>
        <v>57500</v>
      </c>
      <c r="C265" s="110" t="s">
        <v>71</v>
      </c>
      <c r="D265" s="149">
        <f>IF(B265&gt;D264,0,D264-B265)</f>
        <v>0</v>
      </c>
      <c r="F265" s="20"/>
      <c r="G265" s="21"/>
      <c r="H265" s="22"/>
      <c r="I265" s="22">
        <f t="shared" si="104"/>
        <v>0</v>
      </c>
      <c r="J265" s="132"/>
      <c r="K265" s="132"/>
      <c r="L265" s="132"/>
      <c r="M265" s="21">
        <f t="shared" si="105"/>
        <v>0</v>
      </c>
      <c r="N265" s="21">
        <f t="shared" si="106"/>
        <v>0</v>
      </c>
      <c r="O265" s="21">
        <f t="shared" si="107"/>
        <v>0</v>
      </c>
    </row>
    <row r="266" spans="1:15" s="6" customFormat="1" x14ac:dyDescent="0.5">
      <c r="A266" s="77"/>
      <c r="B266" s="87"/>
      <c r="C266" s="6" t="s">
        <v>14</v>
      </c>
      <c r="D266" s="150">
        <f>O267</f>
        <v>41000</v>
      </c>
      <c r="F266" s="24"/>
      <c r="G266" s="25"/>
      <c r="H266" s="26"/>
      <c r="I266" s="26">
        <f t="shared" si="104"/>
        <v>0</v>
      </c>
      <c r="J266" s="24"/>
      <c r="K266" s="24"/>
      <c r="L266" s="24"/>
      <c r="M266" s="25">
        <f t="shared" si="105"/>
        <v>0</v>
      </c>
      <c r="N266" s="25">
        <f t="shared" si="106"/>
        <v>0</v>
      </c>
      <c r="O266" s="25">
        <f t="shared" si="107"/>
        <v>0</v>
      </c>
    </row>
    <row r="267" spans="1:15" s="6" customFormat="1" x14ac:dyDescent="0.5">
      <c r="A267" s="77"/>
      <c r="B267" s="74"/>
      <c r="C267" s="110" t="s">
        <v>72</v>
      </c>
      <c r="D267" s="109">
        <f>IF(B265&gt;D266,0,D266-B265)</f>
        <v>0</v>
      </c>
      <c r="G267" s="28"/>
      <c r="H267" s="11" t="s">
        <v>25</v>
      </c>
      <c r="I267" s="103">
        <f>SUM(I262:I266)</f>
        <v>164000</v>
      </c>
      <c r="M267" s="104">
        <f>SUM(M262:M266)</f>
        <v>82000</v>
      </c>
      <c r="N267" s="105">
        <f t="shared" ref="N267:O267" si="108">SUM(N262:N266)</f>
        <v>57400</v>
      </c>
      <c r="O267" s="106">
        <f t="shared" si="108"/>
        <v>41000</v>
      </c>
    </row>
    <row r="268" spans="1:15" ht="23.1" customHeight="1" x14ac:dyDescent="0.5"/>
    <row r="269" spans="1:15" ht="23.1" customHeight="1" x14ac:dyDescent="0.5"/>
    <row r="270" spans="1:15" ht="23.1" customHeight="1" x14ac:dyDescent="0.5"/>
    <row r="271" spans="1:15" ht="23.1" customHeight="1" x14ac:dyDescent="0.5"/>
    <row r="272" spans="1:15" ht="23.1" customHeight="1" x14ac:dyDescent="0.5"/>
    <row r="273" ht="23.1" customHeight="1" x14ac:dyDescent="0.5"/>
  </sheetData>
  <sheetProtection algorithmName="SHA-512" hashValue="LZYi6Z8ucWBOwZFNVpnEg+hWLzApB/3A+Qbicb+DlM2YKta4Thwyz/pq3DmV6OSWFs1DWzb+ySOn6j4mr1EUUQ==" saltValue="AGMiNL+ReaTgt2JPvve+eQ==" spinCount="100000" sheet="1" formatCells="0" formatColumns="0" formatRows="0" insertColumns="0" insertRows="0" insertHyperlinks="0" deleteColumns="0" deleteRows="0" sort="0" autoFilter="0" pivotTables="0"/>
  <mergeCells count="2">
    <mergeCell ref="C22:C23"/>
    <mergeCell ref="C24:C25"/>
  </mergeCells>
  <printOptions horizontalCentered="1"/>
  <pageMargins left="0.2" right="0.2" top="0.92500000000000004" bottom="0.25" header="0.3" footer="0.3"/>
  <pageSetup scale="82" orientation="landscape" r:id="rId1"/>
  <rowBreaks count="11" manualBreakCount="11">
    <brk id="30" max="16383" man="1"/>
    <brk id="52" max="16383" man="1"/>
    <brk id="77" max="16383" man="1"/>
    <brk id="99" max="16383" man="1"/>
    <brk id="124" max="16383" man="1"/>
    <brk id="146" max="16383" man="1"/>
    <brk id="168" max="16383" man="1"/>
    <brk id="190" max="16383" man="1"/>
    <brk id="214" max="16383" man="1"/>
    <brk id="235" max="16383" man="1"/>
    <brk id="25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workbookViewId="0">
      <selection activeCell="C11" sqref="C11"/>
    </sheetView>
  </sheetViews>
  <sheetFormatPr defaultRowHeight="21.75" x14ac:dyDescent="0.5"/>
  <cols>
    <col min="1" max="1" width="29.5703125" style="241" customWidth="1"/>
    <col min="2" max="2" width="7" style="242" customWidth="1"/>
    <col min="3" max="3" width="55.85546875" style="188" customWidth="1"/>
    <col min="4" max="4" width="26.7109375" style="189" customWidth="1"/>
    <col min="5" max="5" width="42.85546875" style="188" customWidth="1"/>
    <col min="6" max="16384" width="9.140625" style="188"/>
  </cols>
  <sheetData>
    <row r="1" spans="1:5" ht="18.95" customHeight="1" x14ac:dyDescent="0.5">
      <c r="A1" s="186" t="s">
        <v>162</v>
      </c>
      <c r="B1" s="187"/>
    </row>
    <row r="2" spans="1:5" ht="18.95" customHeight="1" x14ac:dyDescent="0.5">
      <c r="A2" s="190" t="s">
        <v>163</v>
      </c>
      <c r="B2" s="190" t="s">
        <v>164</v>
      </c>
      <c r="C2" s="190" t="s">
        <v>165</v>
      </c>
      <c r="D2" s="191" t="s">
        <v>166</v>
      </c>
    </row>
    <row r="3" spans="1:5" ht="18.95" customHeight="1" x14ac:dyDescent="0.5">
      <c r="A3" s="192" t="s">
        <v>167</v>
      </c>
      <c r="B3" s="193" t="s">
        <v>168</v>
      </c>
      <c r="C3" s="192" t="s">
        <v>169</v>
      </c>
      <c r="D3" s="192"/>
    </row>
    <row r="4" spans="1:5" ht="18.95" customHeight="1" x14ac:dyDescent="0.5">
      <c r="A4" s="194" t="s">
        <v>67</v>
      </c>
      <c r="B4" s="195" t="s">
        <v>168</v>
      </c>
      <c r="C4" s="194" t="s">
        <v>170</v>
      </c>
      <c r="D4" s="196"/>
    </row>
    <row r="5" spans="1:5" ht="18.95" customHeight="1" x14ac:dyDescent="0.5">
      <c r="A5" s="194" t="s">
        <v>171</v>
      </c>
      <c r="B5" s="195" t="s">
        <v>168</v>
      </c>
      <c r="C5" s="194" t="s">
        <v>172</v>
      </c>
      <c r="D5" s="196" t="s">
        <v>173</v>
      </c>
    </row>
    <row r="6" spans="1:5" ht="18.95" customHeight="1" x14ac:dyDescent="0.5">
      <c r="A6" s="194" t="s">
        <v>69</v>
      </c>
      <c r="B6" s="195" t="s">
        <v>168</v>
      </c>
      <c r="C6" s="194" t="s">
        <v>174</v>
      </c>
      <c r="D6" s="196"/>
    </row>
    <row r="7" spans="1:5" ht="18.95" customHeight="1" x14ac:dyDescent="0.5">
      <c r="A7" s="194" t="s">
        <v>70</v>
      </c>
      <c r="B7" s="195" t="s">
        <v>168</v>
      </c>
      <c r="C7" s="194" t="s">
        <v>175</v>
      </c>
      <c r="D7" s="196" t="s">
        <v>176</v>
      </c>
    </row>
    <row r="8" spans="1:5" ht="18.95" customHeight="1" x14ac:dyDescent="0.5">
      <c r="A8" s="197" t="s">
        <v>177</v>
      </c>
      <c r="B8" s="198" t="s">
        <v>178</v>
      </c>
      <c r="C8" s="197" t="s">
        <v>179</v>
      </c>
      <c r="D8" s="199" t="s">
        <v>180</v>
      </c>
    </row>
    <row r="9" spans="1:5" ht="18.95" customHeight="1" x14ac:dyDescent="0.5">
      <c r="A9" s="197" t="s">
        <v>181</v>
      </c>
      <c r="B9" s="198" t="s">
        <v>178</v>
      </c>
      <c r="C9" s="197" t="s">
        <v>182</v>
      </c>
      <c r="D9" s="199"/>
      <c r="E9" s="200" t="s">
        <v>37</v>
      </c>
    </row>
    <row r="10" spans="1:5" ht="18.95" customHeight="1" x14ac:dyDescent="0.5">
      <c r="A10" s="201"/>
      <c r="B10" s="202"/>
      <c r="C10" s="203" t="s">
        <v>183</v>
      </c>
      <c r="D10" s="204"/>
      <c r="E10" s="205" t="s">
        <v>42</v>
      </c>
    </row>
    <row r="11" spans="1:5" ht="18.95" customHeight="1" x14ac:dyDescent="0.5">
      <c r="A11" s="197" t="s">
        <v>184</v>
      </c>
      <c r="B11" s="198" t="s">
        <v>178</v>
      </c>
      <c r="C11" s="197" t="s">
        <v>185</v>
      </c>
      <c r="D11" s="199"/>
      <c r="E11" s="206" t="s">
        <v>46</v>
      </c>
    </row>
    <row r="12" spans="1:5" ht="18.95" customHeight="1" x14ac:dyDescent="0.5">
      <c r="A12" s="201"/>
      <c r="B12" s="202"/>
      <c r="C12" s="203" t="s">
        <v>186</v>
      </c>
      <c r="D12" s="204"/>
      <c r="E12" s="205" t="s">
        <v>48</v>
      </c>
    </row>
    <row r="13" spans="1:5" ht="18.95" customHeight="1" x14ac:dyDescent="0.5">
      <c r="A13" s="207" t="s">
        <v>187</v>
      </c>
      <c r="B13" s="208" t="s">
        <v>178</v>
      </c>
      <c r="C13" s="207" t="s">
        <v>188</v>
      </c>
      <c r="D13" s="209"/>
      <c r="E13" s="206" t="s">
        <v>53</v>
      </c>
    </row>
    <row r="14" spans="1:5" ht="18.95" customHeight="1" x14ac:dyDescent="0.5">
      <c r="A14" s="201"/>
      <c r="B14" s="202"/>
      <c r="C14" s="203" t="s">
        <v>189</v>
      </c>
      <c r="D14" s="204"/>
      <c r="E14" s="205" t="s">
        <v>56</v>
      </c>
    </row>
    <row r="15" spans="1:5" ht="18.95" customHeight="1" x14ac:dyDescent="0.5">
      <c r="A15" s="210" t="s">
        <v>190</v>
      </c>
      <c r="B15" s="211" t="s">
        <v>168</v>
      </c>
      <c r="C15" s="210" t="s">
        <v>191</v>
      </c>
      <c r="D15" s="212" t="s">
        <v>192</v>
      </c>
      <c r="E15" s="213" t="s">
        <v>59</v>
      </c>
    </row>
    <row r="16" spans="1:5" ht="18.95" customHeight="1" x14ac:dyDescent="0.5">
      <c r="A16" s="214"/>
      <c r="B16" s="215"/>
      <c r="C16" s="216" t="s">
        <v>193</v>
      </c>
      <c r="D16" s="217"/>
      <c r="E16" s="218"/>
    </row>
    <row r="17" spans="1:5" ht="18.95" customHeight="1" x14ac:dyDescent="0.5">
      <c r="A17" s="210" t="s">
        <v>194</v>
      </c>
      <c r="B17" s="211" t="s">
        <v>168</v>
      </c>
      <c r="C17" s="210" t="s">
        <v>195</v>
      </c>
      <c r="D17" s="212" t="s">
        <v>196</v>
      </c>
      <c r="E17" s="218"/>
    </row>
    <row r="18" spans="1:5" ht="18.95" customHeight="1" x14ac:dyDescent="0.5">
      <c r="A18" s="214"/>
      <c r="B18" s="215"/>
      <c r="C18" s="216" t="s">
        <v>197</v>
      </c>
      <c r="D18" s="217"/>
      <c r="E18" s="218"/>
    </row>
    <row r="19" spans="1:5" ht="18.95" customHeight="1" x14ac:dyDescent="0.5">
      <c r="A19" s="210" t="s">
        <v>198</v>
      </c>
      <c r="B19" s="211" t="s">
        <v>168</v>
      </c>
      <c r="C19" s="210" t="s">
        <v>199</v>
      </c>
      <c r="D19" s="212" t="s">
        <v>200</v>
      </c>
      <c r="E19" s="218"/>
    </row>
    <row r="20" spans="1:5" ht="18.95" customHeight="1" x14ac:dyDescent="0.5">
      <c r="A20" s="214"/>
      <c r="B20" s="215"/>
      <c r="C20" s="216" t="s">
        <v>201</v>
      </c>
      <c r="D20" s="217"/>
      <c r="E20" s="218"/>
    </row>
    <row r="21" spans="1:5" s="218" customFormat="1" ht="18.95" customHeight="1" x14ac:dyDescent="0.5">
      <c r="A21" s="207" t="s">
        <v>202</v>
      </c>
      <c r="B21" s="208" t="s">
        <v>168</v>
      </c>
      <c r="C21" s="207" t="s">
        <v>203</v>
      </c>
      <c r="D21" s="209" t="s">
        <v>204</v>
      </c>
    </row>
    <row r="22" spans="1:5" s="218" customFormat="1" ht="18.95" customHeight="1" x14ac:dyDescent="0.5">
      <c r="A22" s="207" t="s">
        <v>205</v>
      </c>
      <c r="B22" s="208"/>
      <c r="C22" s="207" t="s">
        <v>206</v>
      </c>
      <c r="D22" s="209"/>
    </row>
    <row r="23" spans="1:5" s="218" customFormat="1" ht="18.95" customHeight="1" x14ac:dyDescent="0.5">
      <c r="A23" s="201"/>
      <c r="B23" s="202"/>
      <c r="C23" s="201" t="s">
        <v>207</v>
      </c>
      <c r="D23" s="204"/>
    </row>
    <row r="24" spans="1:5" s="218" customFormat="1" ht="18.95" customHeight="1" x14ac:dyDescent="0.5">
      <c r="A24" s="219" t="s">
        <v>208</v>
      </c>
      <c r="B24" s="220" t="s">
        <v>168</v>
      </c>
      <c r="C24" s="221" t="s">
        <v>209</v>
      </c>
      <c r="D24" s="222"/>
    </row>
    <row r="25" spans="1:5" s="218" customFormat="1" ht="18.95" customHeight="1" x14ac:dyDescent="0.5">
      <c r="A25" s="223" t="s">
        <v>210</v>
      </c>
      <c r="B25" s="224"/>
      <c r="C25" s="225" t="s">
        <v>211</v>
      </c>
      <c r="D25" s="226" t="s">
        <v>212</v>
      </c>
    </row>
    <row r="26" spans="1:5" s="218" customFormat="1" ht="18.95" customHeight="1" x14ac:dyDescent="0.5">
      <c r="A26" s="227"/>
      <c r="B26" s="228"/>
      <c r="C26" s="229" t="s">
        <v>213</v>
      </c>
      <c r="D26" s="230" t="s">
        <v>214</v>
      </c>
    </row>
    <row r="27" spans="1:5" s="218" customFormat="1" ht="18.95" customHeight="1" x14ac:dyDescent="0.5">
      <c r="A27" s="210" t="s">
        <v>215</v>
      </c>
      <c r="B27" s="211" t="s">
        <v>168</v>
      </c>
      <c r="C27" s="210" t="s">
        <v>216</v>
      </c>
      <c r="D27" s="212" t="s">
        <v>217</v>
      </c>
    </row>
    <row r="28" spans="1:5" s="218" customFormat="1" ht="18.95" customHeight="1" x14ac:dyDescent="0.5">
      <c r="A28" s="231" t="s">
        <v>218</v>
      </c>
      <c r="B28" s="232"/>
      <c r="C28" s="231" t="s">
        <v>219</v>
      </c>
      <c r="D28" s="233"/>
    </row>
    <row r="29" spans="1:5" s="218" customFormat="1" ht="18.95" customHeight="1" x14ac:dyDescent="0.5">
      <c r="A29" s="214"/>
      <c r="B29" s="215"/>
      <c r="C29" s="216" t="s">
        <v>220</v>
      </c>
      <c r="D29" s="217"/>
    </row>
    <row r="30" spans="1:5" s="218" customFormat="1" ht="18.95" customHeight="1" x14ac:dyDescent="0.5">
      <c r="A30" s="210" t="s">
        <v>221</v>
      </c>
      <c r="B30" s="211" t="s">
        <v>168</v>
      </c>
      <c r="C30" s="210" t="s">
        <v>222</v>
      </c>
      <c r="D30" s="234"/>
    </row>
    <row r="31" spans="1:5" s="218" customFormat="1" ht="18.95" customHeight="1" x14ac:dyDescent="0.5">
      <c r="A31" s="231" t="s">
        <v>223</v>
      </c>
      <c r="B31" s="232"/>
      <c r="C31" s="231" t="s">
        <v>224</v>
      </c>
      <c r="D31" s="233"/>
    </row>
    <row r="32" spans="1:5" s="218" customFormat="1" ht="18.95" customHeight="1" x14ac:dyDescent="0.5">
      <c r="A32" s="231"/>
      <c r="B32" s="232"/>
      <c r="C32" s="231" t="s">
        <v>211</v>
      </c>
      <c r="D32" s="235" t="s">
        <v>225</v>
      </c>
      <c r="E32" s="188"/>
    </row>
    <row r="33" spans="1:5" s="218" customFormat="1" ht="18.95" customHeight="1" x14ac:dyDescent="0.5">
      <c r="A33" s="231"/>
      <c r="B33" s="232"/>
      <c r="C33" s="236" t="s">
        <v>226</v>
      </c>
      <c r="D33" s="235" t="s">
        <v>227</v>
      </c>
      <c r="E33" s="188"/>
    </row>
    <row r="34" spans="1:5" s="218" customFormat="1" ht="18.95" customHeight="1" x14ac:dyDescent="0.5">
      <c r="A34" s="231"/>
      <c r="B34" s="232"/>
      <c r="C34" s="237" t="s">
        <v>228</v>
      </c>
      <c r="D34" s="238"/>
      <c r="E34" s="188"/>
    </row>
    <row r="35" spans="1:5" s="218" customFormat="1" ht="18.95" customHeight="1" x14ac:dyDescent="0.5">
      <c r="A35" s="231"/>
      <c r="B35" s="232"/>
      <c r="C35" s="236" t="s">
        <v>229</v>
      </c>
      <c r="D35" s="235" t="s">
        <v>230</v>
      </c>
      <c r="E35" s="188"/>
    </row>
    <row r="36" spans="1:5" s="218" customFormat="1" ht="18.95" customHeight="1" x14ac:dyDescent="0.5">
      <c r="A36" s="214"/>
      <c r="B36" s="215"/>
      <c r="C36" s="239" t="s">
        <v>226</v>
      </c>
      <c r="D36" s="240" t="s">
        <v>231</v>
      </c>
      <c r="E36" s="188"/>
    </row>
    <row r="37" spans="1:5" x14ac:dyDescent="0.5">
      <c r="A37" s="241" t="s">
        <v>232</v>
      </c>
    </row>
  </sheetData>
  <sheetProtection algorithmName="SHA-512" hashValue="TJqkaYa9rxFT1LRVpzMcboxU5KtbveZrB0Fdp5tTJiKiEV28coBBKdbcNOdiQG5/CIAVu5PYUE9/C2Ha5nmAoA==" saltValue="dWk0iftzBHA6xT6CHrMP/Q==" spinCount="100000" sheet="1" formatCells="0" formatColumns="0" formatRows="0" insertColumns="0" insertRows="0" insertHyperlinks="0" deleteColumns="0" deleteRows="0" sort="0" autoFilter="0" pivotTables="0"/>
  <printOptions horizontalCentered="1"/>
  <pageMargins left="0.2" right="0.2" top="0.25" bottom="0.2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ตัวอย่างการคำนวณCB </vt:lpstr>
      <vt:lpstr>คำศัพท์ที่ควรรู้เกี่ยวกับCB</vt:lpstr>
      <vt:lpstr>คำศัพท์ที่ควรรู้เกี่ยวกับCB!Print_Area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Juti Wangjongjaroen</dc:creator>
  <cp:lastModifiedBy>Juti Wangjongjaroen</cp:lastModifiedBy>
  <dcterms:created xsi:type="dcterms:W3CDTF">2014-11-11T07:34:38Z</dcterms:created>
  <dcterms:modified xsi:type="dcterms:W3CDTF">2014-12-29T03:46:25Z</dcterms:modified>
</cp:coreProperties>
</file>